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H:\Interna\03 - FUNCIS\Rafael\04 - Edital Imobiliário 2024\Formulário de Credenciamento (FC)\00 FC Imob 2024\"/>
    </mc:Choice>
  </mc:AlternateContent>
  <xr:revisionPtr revIDLastSave="0" documentId="11_7F18E7C3A318FA26F065A37B38A19463D527C89F" xr6:coauthVersionLast="47" xr6:coauthVersionMax="47" xr10:uidLastSave="{00000000-0000-0000-0000-000000000000}"/>
  <bookViews>
    <workbookView xWindow="0" yWindow="0" windowWidth="19200" windowHeight="11595" tabRatio="828" firstSheet="1" activeTab="1" xr2:uid="{00000000-000D-0000-FFFF-FFFF00000000}"/>
  </bookViews>
  <sheets>
    <sheet name="Resumo" sheetId="15" state="hidden" r:id="rId1"/>
    <sheet name="Requerimento_Credenciamento" sheetId="5" r:id="rId2"/>
    <sheet name="Termo_Qualificao_Tecnica" sheetId="25" r:id="rId3"/>
    <sheet name="Impressão" sheetId="24" state="hidden" r:id="rId4"/>
    <sheet name="Suporte" sheetId="23" state="hidden" r:id="rId5"/>
  </sheets>
  <definedNames>
    <definedName name="AC">Suporte!$B$3:$B$7</definedName>
    <definedName name="AC_BC">Suporte!$AE$3:$AE$6</definedName>
    <definedName name="AC_C">Suporte!$BH$3:$BH$6</definedName>
    <definedName name="AL">Suporte!$C$3:$C$5</definedName>
    <definedName name="AL_BC">Suporte!$AF$3:$AF$4</definedName>
    <definedName name="AL_C">Suporte!$BI$3</definedName>
    <definedName name="AM">Suporte!$D$3:$D$22</definedName>
    <definedName name="AM_BC">Suporte!$AG$3:$AG$20</definedName>
    <definedName name="AM_C">Suporte!$BJ$3:$BJ$19</definedName>
    <definedName name="AP">Suporte!$E$3:$E$7</definedName>
    <definedName name="AP_BC">Suporte!$AH$3:$AH$6</definedName>
    <definedName name="AP_C">Suporte!$BK$3:$BK$6</definedName>
    <definedName name="_xlnm.Print_Area" localSheetId="1">Requerimento_Credenciamento!$B$1:$AH$107</definedName>
    <definedName name="_xlnm.Print_Area" localSheetId="2">Termo_Qualificao_Tecnica!$B$2:$I$38</definedName>
    <definedName name="BA">Suporte!$F$3:$F$46</definedName>
    <definedName name="BA_BC">Suporte!$AI$3:$AI$44</definedName>
    <definedName name="BA_C">Suporte!$BL$3:$BL$28</definedName>
    <definedName name="CE">Suporte!$G$3:$G$16</definedName>
    <definedName name="CE_BC">Suporte!$AJ$3:$AJ$15</definedName>
    <definedName name="CE_C">Suporte!$BM$3:$BM$7</definedName>
    <definedName name="DF">Suporte!$H$3</definedName>
    <definedName name="DF_BC">Suporte!$AK$3</definedName>
    <definedName name="DF_C">Suporte!$BN$3</definedName>
    <definedName name="ES">Suporte!$I$3:$I$8</definedName>
    <definedName name="ES_BC">Suporte!$AL$3:$AL$7</definedName>
    <definedName name="ES_C">Suporte!$BO$3</definedName>
    <definedName name="GO">Suporte!$J$3:$J$25</definedName>
    <definedName name="GO_BC">Suporte!$AM$3:$AM$24</definedName>
    <definedName name="GO_C">Suporte!$BP$3:$BP$12</definedName>
    <definedName name="MA">Suporte!$K$3:$K$32</definedName>
    <definedName name="MA_BC">Suporte!$AN$3:$AN$31</definedName>
    <definedName name="MA_C">Suporte!$BQ$3:$BQ$19</definedName>
    <definedName name="MG">Suporte!$L$3:$L$65</definedName>
    <definedName name="MG_BC">Suporte!$AO$3:$AO$62</definedName>
    <definedName name="MG_C">Suporte!$BR$3:$BR$18</definedName>
    <definedName name="MS">Suporte!$M$3:$M$19</definedName>
    <definedName name="MS_BC">Suporte!$AP$3:$AP$18</definedName>
    <definedName name="MS_C">Suporte!$BS$3:$BS$12</definedName>
    <definedName name="MT">Suporte!$N$3:$N$39</definedName>
    <definedName name="MT_BC">Suporte!$AQ$3:$AQ$38</definedName>
    <definedName name="MT_C">Suporte!$BT$3:$BT$29</definedName>
    <definedName name="PA">Suporte!$O$3:$O$41</definedName>
    <definedName name="PA_BC">Suporte!$AR$3:$AR$40</definedName>
    <definedName name="PA_C">Suporte!$BU$3:$BU$29</definedName>
    <definedName name="PB">Suporte!$P$3:$P$8</definedName>
    <definedName name="PB_BC">Suporte!$AS$3:$AS$7</definedName>
    <definedName name="PB_C">Suporte!$BV$3</definedName>
    <definedName name="PE">Suporte!$Q$3:$Q$12</definedName>
    <definedName name="PE_BC">Suporte!$AT$3:$AT$11</definedName>
    <definedName name="PE_C">Suporte!$BW$3:$BW$6</definedName>
    <definedName name="PI">Suporte!$R$3:$R$22</definedName>
    <definedName name="PI_BC">Suporte!$AU$3:$AU$21</definedName>
    <definedName name="PI_C">Suporte!$BX$3:$BX$17</definedName>
    <definedName name="PR">Suporte!$S$3:$S$26</definedName>
    <definedName name="PR_BC">Suporte!$AV$3:$AV$24</definedName>
    <definedName name="PR_C">Suporte!$BY$3:$BY$6</definedName>
    <definedName name="RJ">Suporte!$T$3:$T$10</definedName>
    <definedName name="RJ_BC">Suporte!$AW$3:$AW$9</definedName>
    <definedName name="RJ_C">Suporte!$BZ$3:$BZ$5</definedName>
    <definedName name="RN">Suporte!$U$3:$U$7</definedName>
    <definedName name="RN_BC">Suporte!$AX$3:$AX$6</definedName>
    <definedName name="RN_C">Suporte!$CA$3</definedName>
    <definedName name="RO">Suporte!$V$3:$V$13</definedName>
    <definedName name="RO_BC">Suporte!$AY$3:$AY$12</definedName>
    <definedName name="RO_C">Suporte!$CB$3:$CB$9</definedName>
    <definedName name="RR">Suporte!$W$3:$W$9</definedName>
    <definedName name="RR_BC">Suporte!$AZ$3:$AZ$8</definedName>
    <definedName name="RR_C">Suporte!$CC$3:$CC$8</definedName>
    <definedName name="RS">Suporte!$X$3:$X$30</definedName>
    <definedName name="RS_BC">Suporte!$BA$3:$BA$28</definedName>
    <definedName name="RS_C">Suporte!$CD$3:$CD$12</definedName>
    <definedName name="SC">Suporte!$Y$3:$Y$17</definedName>
    <definedName name="SC_BC">Suporte!$BB$3:$BB$15</definedName>
    <definedName name="SC_C">Suporte!$CE$3:$CE$4</definedName>
    <definedName name="SE">Suporte!$Z$3:$Z$4</definedName>
    <definedName name="SE_BC">Suporte!$BC$3</definedName>
    <definedName name="SE_C">Suporte!$CF$3</definedName>
    <definedName name="SP">Suporte!$AA$3:$AA$37</definedName>
    <definedName name="SP_BC">Suporte!$BD$3:$BD$32</definedName>
    <definedName name="SP_C">Suporte!$CG$3:$CG$13</definedName>
    <definedName name="TO">Suporte!$AB$3:$AB$24</definedName>
    <definedName name="TO_BC">Suporte!$BE$3:$BE$23</definedName>
    <definedName name="TO_C">Suporte!$CH$3:$CH$21</definedName>
    <definedName name="UF">Suporte!$B$2:$AB$2</definedName>
    <definedName name="UF_RT1">Requerimento_Credenciamento!$CH$35:$CI$35</definedName>
    <definedName name="UF_RT2">Requerimento_Credenciamento!$CH$49:$CI$49</definedName>
    <definedName name="UF_RT3">Requerimento_Credenciamento!$CH$63:$CI$63</definedName>
    <definedName name="UF_RT4">Requerimento_Credenciamento!$CH$77:$CI$77</definedName>
    <definedName name="UF_RT5">Requerimento_Credenciamento!$CH$91:$CI$91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25" l="1"/>
  <c r="H20" i="25"/>
  <c r="H19" i="25"/>
  <c r="H18" i="25"/>
  <c r="H17" i="25"/>
  <c r="W2" i="15" l="1"/>
  <c r="S36" i="15"/>
  <c r="S30" i="15"/>
  <c r="S24" i="15"/>
  <c r="S18" i="15"/>
  <c r="S12" i="15"/>
  <c r="C11" i="25"/>
  <c r="E25" i="25"/>
  <c r="F25" i="25"/>
  <c r="F21" i="25"/>
  <c r="F20" i="25"/>
  <c r="F19" i="25"/>
  <c r="F18" i="25"/>
  <c r="G17" i="25"/>
  <c r="D7" i="25"/>
  <c r="E6" i="25"/>
  <c r="F17" i="25"/>
  <c r="D21" i="25"/>
  <c r="D20" i="25"/>
  <c r="D19" i="25"/>
  <c r="D18" i="25"/>
  <c r="D17" i="25"/>
  <c r="CE97" i="5" l="1"/>
  <c r="CE96" i="5"/>
  <c r="CE95" i="5"/>
  <c r="CE94" i="5"/>
  <c r="CE93" i="5"/>
  <c r="CG92" i="5"/>
  <c r="CG93" i="5" s="1"/>
  <c r="CG94" i="5" s="1"/>
  <c r="CG95" i="5" s="1"/>
  <c r="CG96" i="5" s="1"/>
  <c r="CG97" i="5" s="1"/>
  <c r="CE92" i="5"/>
  <c r="CD92" i="5"/>
  <c r="CD93" i="5" s="1"/>
  <c r="CD94" i="5" s="1"/>
  <c r="CD95" i="5" s="1"/>
  <c r="CD96" i="5" s="1"/>
  <c r="CD97" i="5" s="1"/>
  <c r="CB92" i="5"/>
  <c r="CB93" i="5" s="1"/>
  <c r="CB94" i="5" s="1"/>
  <c r="CB95" i="5" s="1"/>
  <c r="CB96" i="5" s="1"/>
  <c r="CB97" i="5" s="1"/>
  <c r="CE83" i="5"/>
  <c r="CE82" i="5"/>
  <c r="CE81" i="5"/>
  <c r="CE80" i="5"/>
  <c r="CE79" i="5"/>
  <c r="CG78" i="5"/>
  <c r="CG79" i="5" s="1"/>
  <c r="CG80" i="5" s="1"/>
  <c r="CG81" i="5" s="1"/>
  <c r="CG82" i="5" s="1"/>
  <c r="CG83" i="5" s="1"/>
  <c r="CE78" i="5"/>
  <c r="CD78" i="5"/>
  <c r="CD79" i="5" s="1"/>
  <c r="CD80" i="5" s="1"/>
  <c r="CD81" i="5" s="1"/>
  <c r="CD82" i="5" s="1"/>
  <c r="CD83" i="5" s="1"/>
  <c r="CB78" i="5"/>
  <c r="CB79" i="5" s="1"/>
  <c r="CB80" i="5" s="1"/>
  <c r="CB81" i="5" s="1"/>
  <c r="CB82" i="5" s="1"/>
  <c r="CB83" i="5" s="1"/>
  <c r="CE69" i="5"/>
  <c r="CE68" i="5"/>
  <c r="CE67" i="5"/>
  <c r="CE66" i="5"/>
  <c r="CE65" i="5"/>
  <c r="CG64" i="5"/>
  <c r="CG65" i="5" s="1"/>
  <c r="CG66" i="5" s="1"/>
  <c r="CG67" i="5" s="1"/>
  <c r="CG68" i="5" s="1"/>
  <c r="CG69" i="5" s="1"/>
  <c r="CE64" i="5"/>
  <c r="CD64" i="5"/>
  <c r="CD65" i="5" s="1"/>
  <c r="CD66" i="5" s="1"/>
  <c r="CD67" i="5" s="1"/>
  <c r="CD68" i="5" s="1"/>
  <c r="CD69" i="5" s="1"/>
  <c r="CB64" i="5"/>
  <c r="CB65" i="5" s="1"/>
  <c r="CB66" i="5" s="1"/>
  <c r="CB67" i="5" s="1"/>
  <c r="CB68" i="5" s="1"/>
  <c r="CB69" i="5" s="1"/>
  <c r="CE55" i="5"/>
  <c r="CE54" i="5"/>
  <c r="CE53" i="5"/>
  <c r="CE52" i="5"/>
  <c r="CE51" i="5"/>
  <c r="CG50" i="5"/>
  <c r="CG51" i="5" s="1"/>
  <c r="CG52" i="5" s="1"/>
  <c r="CG53" i="5" s="1"/>
  <c r="CG54" i="5" s="1"/>
  <c r="CG55" i="5" s="1"/>
  <c r="CE50" i="5"/>
  <c r="CD50" i="5"/>
  <c r="CD51" i="5" s="1"/>
  <c r="CD52" i="5" s="1"/>
  <c r="CD53" i="5" s="1"/>
  <c r="CD54" i="5" s="1"/>
  <c r="CD55" i="5" s="1"/>
  <c r="CF49" i="5" s="1"/>
  <c r="CF50" i="5" s="1"/>
  <c r="CB50" i="5"/>
  <c r="CB51" i="5" s="1"/>
  <c r="CB52" i="5" s="1"/>
  <c r="CB53" i="5" s="1"/>
  <c r="CB54" i="5" s="1"/>
  <c r="CB55" i="5" s="1"/>
  <c r="CG36" i="5"/>
  <c r="CG37" i="5" s="1"/>
  <c r="CG38" i="5" s="1"/>
  <c r="CG39" i="5" s="1"/>
  <c r="CG40" i="5" s="1"/>
  <c r="CG41" i="5" s="1"/>
  <c r="CE41" i="5"/>
  <c r="CE40" i="5"/>
  <c r="CE39" i="5"/>
  <c r="CE38" i="5"/>
  <c r="CE37" i="5"/>
  <c r="CE36" i="5"/>
  <c r="CD36" i="5"/>
  <c r="CD37" i="5" s="1"/>
  <c r="CD38" i="5" s="1"/>
  <c r="CD39" i="5" s="1"/>
  <c r="CD40" i="5" s="1"/>
  <c r="CD41" i="5" s="1"/>
  <c r="BM41" i="5" s="1"/>
  <c r="CB36" i="5"/>
  <c r="CB37" i="5" s="1"/>
  <c r="CB38" i="5" s="1"/>
  <c r="CB39" i="5" s="1"/>
  <c r="CB40" i="5" s="1"/>
  <c r="CB41" i="5" s="1"/>
  <c r="BP97" i="5"/>
  <c r="BP96" i="5"/>
  <c r="BP95" i="5"/>
  <c r="BP94" i="5"/>
  <c r="BP93" i="5"/>
  <c r="BP92" i="5"/>
  <c r="BP83" i="5"/>
  <c r="BP82" i="5"/>
  <c r="BP81" i="5"/>
  <c r="BP80" i="5"/>
  <c r="BP79" i="5"/>
  <c r="BP78" i="5"/>
  <c r="BP69" i="5"/>
  <c r="BP68" i="5"/>
  <c r="BP67" i="5"/>
  <c r="BP66" i="5"/>
  <c r="BP65" i="5"/>
  <c r="BP64" i="5"/>
  <c r="BP55" i="5"/>
  <c r="BP54" i="5"/>
  <c r="BP53" i="5"/>
  <c r="BP52" i="5"/>
  <c r="BP51" i="5"/>
  <c r="BP50" i="5"/>
  <c r="BP41" i="5"/>
  <c r="BP40" i="5"/>
  <c r="BP39" i="5"/>
  <c r="BP38" i="5"/>
  <c r="BP37" i="5"/>
  <c r="BP36" i="5"/>
  <c r="BX97" i="5"/>
  <c r="BN97" i="5"/>
  <c r="M97" i="5"/>
  <c r="BX96" i="5"/>
  <c r="BN96" i="5"/>
  <c r="M96" i="5"/>
  <c r="BW96" i="5" s="1"/>
  <c r="BX95" i="5"/>
  <c r="BN95" i="5"/>
  <c r="M95" i="5"/>
  <c r="BX94" i="5"/>
  <c r="BN94" i="5"/>
  <c r="M94" i="5"/>
  <c r="BW94" i="5" s="1"/>
  <c r="BX93" i="5"/>
  <c r="M93" i="5"/>
  <c r="BW93" i="5" s="1"/>
  <c r="C93" i="5"/>
  <c r="C94" i="5" s="1"/>
  <c r="C95" i="5" s="1"/>
  <c r="C96" i="5" s="1"/>
  <c r="C97" i="5" s="1"/>
  <c r="BX92" i="5"/>
  <c r="BN92" i="5"/>
  <c r="BN93" i="5" s="1"/>
  <c r="M92" i="5"/>
  <c r="BX83" i="5"/>
  <c r="BN83" i="5"/>
  <c r="M83" i="5"/>
  <c r="BW83" i="5" s="1"/>
  <c r="BX82" i="5"/>
  <c r="BN82" i="5"/>
  <c r="M82" i="5"/>
  <c r="BW82" i="5" s="1"/>
  <c r="BX81" i="5"/>
  <c r="BN81" i="5"/>
  <c r="M81" i="5"/>
  <c r="BX80" i="5"/>
  <c r="BN80" i="5"/>
  <c r="M80" i="5"/>
  <c r="BW80" i="5" s="1"/>
  <c r="BX79" i="5"/>
  <c r="M79" i="5"/>
  <c r="C79" i="5"/>
  <c r="C80" i="5" s="1"/>
  <c r="C81" i="5" s="1"/>
  <c r="C82" i="5" s="1"/>
  <c r="C83" i="5" s="1"/>
  <c r="BX78" i="5"/>
  <c r="BN78" i="5"/>
  <c r="BN79" i="5" s="1"/>
  <c r="M78" i="5"/>
  <c r="BW78" i="5" s="1"/>
  <c r="BX69" i="5"/>
  <c r="BN69" i="5"/>
  <c r="M69" i="5"/>
  <c r="BX68" i="5"/>
  <c r="BN68" i="5"/>
  <c r="M68" i="5"/>
  <c r="BX67" i="5"/>
  <c r="BN67" i="5"/>
  <c r="M67" i="5"/>
  <c r="BW67" i="5" s="1"/>
  <c r="BX66" i="5"/>
  <c r="BN66" i="5"/>
  <c r="M66" i="5"/>
  <c r="BW66" i="5" s="1"/>
  <c r="BX65" i="5"/>
  <c r="BN65" i="5"/>
  <c r="M65" i="5"/>
  <c r="C65" i="5"/>
  <c r="C66" i="5" s="1"/>
  <c r="C67" i="5" s="1"/>
  <c r="C68" i="5" s="1"/>
  <c r="C69" i="5" s="1"/>
  <c r="BX64" i="5"/>
  <c r="BN64" i="5"/>
  <c r="M64" i="5"/>
  <c r="BX55" i="5"/>
  <c r="BN55" i="5"/>
  <c r="M55" i="5"/>
  <c r="BX54" i="5"/>
  <c r="BN54" i="5"/>
  <c r="M54" i="5"/>
  <c r="BX53" i="5"/>
  <c r="BN53" i="5"/>
  <c r="M53" i="5"/>
  <c r="BW53" i="5" s="1"/>
  <c r="BX52" i="5"/>
  <c r="BN52" i="5"/>
  <c r="M52" i="5"/>
  <c r="BW52" i="5" s="1"/>
  <c r="BX51" i="5"/>
  <c r="M51" i="5"/>
  <c r="BW51" i="5" s="1"/>
  <c r="C51" i="5"/>
  <c r="C52" i="5" s="1"/>
  <c r="C53" i="5" s="1"/>
  <c r="C54" i="5" s="1"/>
  <c r="C55" i="5" s="1"/>
  <c r="BX50" i="5"/>
  <c r="BN50" i="5"/>
  <c r="BN51" i="5" s="1"/>
  <c r="M50" i="5"/>
  <c r="A36" i="5"/>
  <c r="A37" i="5" s="1"/>
  <c r="A38" i="5" s="1"/>
  <c r="A39" i="5" s="1"/>
  <c r="A40" i="5" s="1"/>
  <c r="A41" i="5" s="1"/>
  <c r="A50" i="5" s="1"/>
  <c r="A51" i="5" s="1"/>
  <c r="A52" i="5" s="1"/>
  <c r="A53" i="5" s="1"/>
  <c r="A54" i="5" s="1"/>
  <c r="A55" i="5" s="1"/>
  <c r="A64" i="5" s="1"/>
  <c r="A65" i="5" s="1"/>
  <c r="A66" i="5" s="1"/>
  <c r="A67" i="5" s="1"/>
  <c r="A68" i="5" s="1"/>
  <c r="A69" i="5" s="1"/>
  <c r="A78" i="5" s="1"/>
  <c r="A79" i="5" s="1"/>
  <c r="A80" i="5" s="1"/>
  <c r="A81" i="5" s="1"/>
  <c r="A82" i="5" s="1"/>
  <c r="A83" i="5" s="1"/>
  <c r="A92" i="5" s="1"/>
  <c r="A93" i="5" s="1"/>
  <c r="A94" i="5" s="1"/>
  <c r="A95" i="5" s="1"/>
  <c r="A96" i="5" s="1"/>
  <c r="A97" i="5" s="1"/>
  <c r="BX41" i="5"/>
  <c r="BX40" i="5"/>
  <c r="BX39" i="5"/>
  <c r="BX38" i="5"/>
  <c r="BX37" i="5"/>
  <c r="BX36" i="5"/>
  <c r="M41" i="5"/>
  <c r="BW41" i="5" s="1"/>
  <c r="BR41" i="5" s="1"/>
  <c r="M40" i="5"/>
  <c r="M39" i="5"/>
  <c r="M38" i="5"/>
  <c r="BW38" i="5" s="1"/>
  <c r="BV38" i="5" s="1"/>
  <c r="M37" i="5"/>
  <c r="M36" i="5"/>
  <c r="C37" i="5"/>
  <c r="C38" i="5" s="1"/>
  <c r="C39" i="5" s="1"/>
  <c r="C40" i="5" s="1"/>
  <c r="C41" i="5" s="1"/>
  <c r="CH35" i="5" l="1"/>
  <c r="CI35" i="5"/>
  <c r="CH49" i="5"/>
  <c r="CI49" i="5"/>
  <c r="CH63" i="5"/>
  <c r="CI63" i="5"/>
  <c r="CI77" i="5"/>
  <c r="CH77" i="5"/>
  <c r="CH91" i="5"/>
  <c r="CI91" i="5"/>
  <c r="CF91" i="5"/>
  <c r="CF92" i="5" s="1"/>
  <c r="BM97" i="5"/>
  <c r="BM83" i="5"/>
  <c r="CF77" i="5"/>
  <c r="CF78" i="5" s="1"/>
  <c r="CF63" i="5"/>
  <c r="CF64" i="5" s="1"/>
  <c r="BM69" i="5"/>
  <c r="CH50" i="5"/>
  <c r="CF51" i="5"/>
  <c r="BM55" i="5"/>
  <c r="CF35" i="5"/>
  <c r="CF36" i="5" s="1"/>
  <c r="J32" i="15"/>
  <c r="R32" i="15"/>
  <c r="P33" i="15"/>
  <c r="N34" i="15"/>
  <c r="L35" i="15"/>
  <c r="J36" i="15"/>
  <c r="R36" i="15"/>
  <c r="P37" i="15"/>
  <c r="N38" i="15"/>
  <c r="L39" i="15"/>
  <c r="J40" i="15"/>
  <c r="R40" i="15"/>
  <c r="P41" i="15"/>
  <c r="BM50" i="5"/>
  <c r="BM66" i="5"/>
  <c r="BM82" i="5"/>
  <c r="K32" i="15"/>
  <c r="I33" i="15"/>
  <c r="Q33" i="15"/>
  <c r="O34" i="15"/>
  <c r="M35" i="15"/>
  <c r="K36" i="15"/>
  <c r="I37" i="15"/>
  <c r="Q37" i="15"/>
  <c r="O38" i="15"/>
  <c r="M39" i="15"/>
  <c r="K40" i="15"/>
  <c r="I41" i="15"/>
  <c r="Q41" i="15"/>
  <c r="BM51" i="5"/>
  <c r="BM67" i="5"/>
  <c r="L32" i="15"/>
  <c r="J33" i="15"/>
  <c r="R33" i="15"/>
  <c r="P34" i="15"/>
  <c r="N35" i="15"/>
  <c r="L36" i="15"/>
  <c r="J37" i="15"/>
  <c r="R37" i="15"/>
  <c r="P38" i="15"/>
  <c r="N39" i="15"/>
  <c r="L40" i="15"/>
  <c r="J41" i="15"/>
  <c r="R41" i="15"/>
  <c r="BM52" i="5"/>
  <c r="BM68" i="5"/>
  <c r="BM92" i="5"/>
  <c r="M32" i="15"/>
  <c r="K33" i="15"/>
  <c r="I34" i="15"/>
  <c r="Q34" i="15"/>
  <c r="O35" i="15"/>
  <c r="M36" i="15"/>
  <c r="K37" i="15"/>
  <c r="I38" i="15"/>
  <c r="Q38" i="15"/>
  <c r="O39" i="15"/>
  <c r="M40" i="15"/>
  <c r="K41" i="15"/>
  <c r="BM53" i="5"/>
  <c r="BM93" i="5"/>
  <c r="N32" i="15"/>
  <c r="L33" i="15"/>
  <c r="J34" i="15"/>
  <c r="R34" i="15"/>
  <c r="P35" i="15"/>
  <c r="N36" i="15"/>
  <c r="L37" i="15"/>
  <c r="J38" i="15"/>
  <c r="R38" i="15"/>
  <c r="P39" i="15"/>
  <c r="N40" i="15"/>
  <c r="L41" i="15"/>
  <c r="BM54" i="5"/>
  <c r="BM78" i="5"/>
  <c r="BM94" i="5"/>
  <c r="O32" i="15"/>
  <c r="M33" i="15"/>
  <c r="K34" i="15"/>
  <c r="I35" i="15"/>
  <c r="Q35" i="15"/>
  <c r="O36" i="15"/>
  <c r="M37" i="15"/>
  <c r="K38" i="15"/>
  <c r="I39" i="15"/>
  <c r="Q39" i="15"/>
  <c r="O40" i="15"/>
  <c r="M41" i="15"/>
  <c r="BM79" i="5"/>
  <c r="BM95" i="5"/>
  <c r="P32" i="15"/>
  <c r="N33" i="15"/>
  <c r="L34" i="15"/>
  <c r="J35" i="15"/>
  <c r="R35" i="15"/>
  <c r="P36" i="15"/>
  <c r="N37" i="15"/>
  <c r="L38" i="15"/>
  <c r="J39" i="15"/>
  <c r="R39" i="15"/>
  <c r="P40" i="15"/>
  <c r="N41" i="15"/>
  <c r="BM64" i="5"/>
  <c r="BM80" i="5"/>
  <c r="BM96" i="5"/>
  <c r="I32" i="15"/>
  <c r="Q32" i="15"/>
  <c r="O33" i="15"/>
  <c r="M34" i="15"/>
  <c r="K35" i="15"/>
  <c r="I36" i="15"/>
  <c r="Q36" i="15"/>
  <c r="O37" i="15"/>
  <c r="M38" i="15"/>
  <c r="K39" i="15"/>
  <c r="I40" i="15"/>
  <c r="Q40" i="15"/>
  <c r="O41" i="15"/>
  <c r="BM65" i="5"/>
  <c r="BM81" i="5"/>
  <c r="BM36" i="5"/>
  <c r="BM39" i="5"/>
  <c r="BM37" i="5"/>
  <c r="BM38" i="5"/>
  <c r="BM40" i="5"/>
  <c r="P31" i="15"/>
  <c r="N12" i="15"/>
  <c r="O12" i="15"/>
  <c r="Q15" i="15"/>
  <c r="N20" i="15"/>
  <c r="M27" i="15"/>
  <c r="P13" i="15"/>
  <c r="Q14" i="15"/>
  <c r="R15" i="15"/>
  <c r="M18" i="15"/>
  <c r="N19" i="15"/>
  <c r="O20" i="15"/>
  <c r="P21" i="15"/>
  <c r="Q22" i="15"/>
  <c r="R23" i="15"/>
  <c r="M26" i="15"/>
  <c r="N27" i="15"/>
  <c r="O28" i="15"/>
  <c r="P29" i="15"/>
  <c r="Q30" i="15"/>
  <c r="R31" i="15"/>
  <c r="P12" i="15"/>
  <c r="Q13" i="15"/>
  <c r="R14" i="15"/>
  <c r="M17" i="15"/>
  <c r="N18" i="15"/>
  <c r="O19" i="15"/>
  <c r="P20" i="15"/>
  <c r="Q21" i="15"/>
  <c r="R22" i="15"/>
  <c r="M25" i="15"/>
  <c r="N26" i="15"/>
  <c r="O27" i="15"/>
  <c r="P28" i="15"/>
  <c r="Q29" i="15"/>
  <c r="R30" i="15"/>
  <c r="O13" i="15"/>
  <c r="O21" i="15"/>
  <c r="Q23" i="15"/>
  <c r="P30" i="15"/>
  <c r="Q12" i="15"/>
  <c r="R13" i="15"/>
  <c r="M16" i="15"/>
  <c r="N17" i="15"/>
  <c r="O18" i="15"/>
  <c r="P19" i="15"/>
  <c r="Q20" i="15"/>
  <c r="R21" i="15"/>
  <c r="M24" i="15"/>
  <c r="N25" i="15"/>
  <c r="O26" i="15"/>
  <c r="P27" i="15"/>
  <c r="Q28" i="15"/>
  <c r="R29" i="15"/>
  <c r="R16" i="15"/>
  <c r="M19" i="15"/>
  <c r="P22" i="15"/>
  <c r="R24" i="15"/>
  <c r="Q31" i="15"/>
  <c r="R12" i="15"/>
  <c r="M15" i="15"/>
  <c r="N16" i="15"/>
  <c r="O17" i="15"/>
  <c r="P18" i="15"/>
  <c r="Q19" i="15"/>
  <c r="R20" i="15"/>
  <c r="M23" i="15"/>
  <c r="N24" i="15"/>
  <c r="O25" i="15"/>
  <c r="P26" i="15"/>
  <c r="Q27" i="15"/>
  <c r="R28" i="15"/>
  <c r="M31" i="15"/>
  <c r="P14" i="15"/>
  <c r="O29" i="15"/>
  <c r="M14" i="15"/>
  <c r="N15" i="15"/>
  <c r="O16" i="15"/>
  <c r="P17" i="15"/>
  <c r="Q18" i="15"/>
  <c r="R19" i="15"/>
  <c r="M22" i="15"/>
  <c r="N23" i="15"/>
  <c r="O24" i="15"/>
  <c r="P25" i="15"/>
  <c r="Q26" i="15"/>
  <c r="R27" i="15"/>
  <c r="M30" i="15"/>
  <c r="N31" i="15"/>
  <c r="M13" i="15"/>
  <c r="N14" i="15"/>
  <c r="O15" i="15"/>
  <c r="P16" i="15"/>
  <c r="Q17" i="15"/>
  <c r="R18" i="15"/>
  <c r="M21" i="15"/>
  <c r="N22" i="15"/>
  <c r="O23" i="15"/>
  <c r="P24" i="15"/>
  <c r="Q25" i="15"/>
  <c r="R26" i="15"/>
  <c r="M29" i="15"/>
  <c r="N30" i="15"/>
  <c r="O31" i="15"/>
  <c r="N28" i="15"/>
  <c r="M12" i="15"/>
  <c r="N13" i="15"/>
  <c r="O14" i="15"/>
  <c r="P15" i="15"/>
  <c r="Q16" i="15"/>
  <c r="R17" i="15"/>
  <c r="M20" i="15"/>
  <c r="N21" i="15"/>
  <c r="O22" i="15"/>
  <c r="P23" i="15"/>
  <c r="Q24" i="15"/>
  <c r="R25" i="15"/>
  <c r="M28" i="15"/>
  <c r="N29" i="15"/>
  <c r="O30" i="15"/>
  <c r="BV96" i="5"/>
  <c r="BT96" i="5"/>
  <c r="BR96" i="5"/>
  <c r="BV93" i="5"/>
  <c r="BT93" i="5"/>
  <c r="BR93" i="5"/>
  <c r="BV94" i="5"/>
  <c r="BO94" i="5" s="1"/>
  <c r="BZ94" i="5" s="1"/>
  <c r="CA94" i="5" s="1"/>
  <c r="BR94" i="5"/>
  <c r="BT94" i="5"/>
  <c r="BW95" i="5"/>
  <c r="BW92" i="5"/>
  <c r="BW97" i="5"/>
  <c r="BO93" i="5"/>
  <c r="BO96" i="5"/>
  <c r="BR82" i="5"/>
  <c r="BV82" i="5"/>
  <c r="BT82" i="5"/>
  <c r="BO82" i="5" s="1"/>
  <c r="BR83" i="5"/>
  <c r="BV83" i="5"/>
  <c r="BT83" i="5"/>
  <c r="BR78" i="5"/>
  <c r="BO78" i="5" s="1"/>
  <c r="BV78" i="5"/>
  <c r="BT78" i="5"/>
  <c r="BR80" i="5"/>
  <c r="BO80" i="5" s="1"/>
  <c r="BV80" i="5"/>
  <c r="BT80" i="5"/>
  <c r="BW81" i="5"/>
  <c r="BW79" i="5"/>
  <c r="BO83" i="5"/>
  <c r="BZ83" i="5" s="1"/>
  <c r="CA83" i="5" s="1"/>
  <c r="BR67" i="5"/>
  <c r="BV67" i="5"/>
  <c r="BT67" i="5"/>
  <c r="BR66" i="5"/>
  <c r="BV66" i="5"/>
  <c r="BT66" i="5"/>
  <c r="BW69" i="5"/>
  <c r="BW68" i="5"/>
  <c r="BW64" i="5"/>
  <c r="BW65" i="5"/>
  <c r="BO67" i="5"/>
  <c r="BR53" i="5"/>
  <c r="BO53" i="5" s="1"/>
  <c r="BV53" i="5"/>
  <c r="BT53" i="5"/>
  <c r="BR51" i="5"/>
  <c r="BO51" i="5" s="1"/>
  <c r="BV51" i="5"/>
  <c r="BT51" i="5"/>
  <c r="BR52" i="5"/>
  <c r="BO52" i="5" s="1"/>
  <c r="BV52" i="5"/>
  <c r="BT52" i="5"/>
  <c r="BW54" i="5"/>
  <c r="BW55" i="5"/>
  <c r="BW50" i="5"/>
  <c r="BW40" i="5"/>
  <c r="BR40" i="5" s="1"/>
  <c r="BW39" i="5"/>
  <c r="BV39" i="5" s="1"/>
  <c r="BR38" i="5"/>
  <c r="BT41" i="5"/>
  <c r="BO41" i="5" s="1"/>
  <c r="BT38" i="5"/>
  <c r="BV41" i="5"/>
  <c r="BW37" i="5"/>
  <c r="BN36" i="5"/>
  <c r="BN37" i="5" s="1"/>
  <c r="BN38" i="5" s="1"/>
  <c r="BW36" i="5"/>
  <c r="BZ67" i="5" l="1"/>
  <c r="CA67" i="5" s="1"/>
  <c r="CK96" i="5"/>
  <c r="BZ96" i="5"/>
  <c r="CA96" i="5" s="1"/>
  <c r="CK78" i="5"/>
  <c r="CK83" i="5"/>
  <c r="CK80" i="5"/>
  <c r="CK82" i="5"/>
  <c r="CK67" i="5"/>
  <c r="CK51" i="5"/>
  <c r="CK93" i="5"/>
  <c r="CK52" i="5"/>
  <c r="CK94" i="5"/>
  <c r="CK53" i="5"/>
  <c r="BZ78" i="5"/>
  <c r="CA78" i="5" s="1"/>
  <c r="CC78" i="5" s="1"/>
  <c r="A30" i="15" s="1"/>
  <c r="BZ93" i="5"/>
  <c r="CA93" i="5" s="1"/>
  <c r="CF93" i="5"/>
  <c r="CH92" i="5"/>
  <c r="CH78" i="5"/>
  <c r="CF79" i="5"/>
  <c r="CH64" i="5"/>
  <c r="CF65" i="5"/>
  <c r="CH51" i="5"/>
  <c r="CF52" i="5"/>
  <c r="BZ51" i="5"/>
  <c r="CA51" i="5" s="1"/>
  <c r="CF37" i="5"/>
  <c r="CH36" i="5"/>
  <c r="BZ82" i="5"/>
  <c r="CA82" i="5" s="1"/>
  <c r="BZ80" i="5"/>
  <c r="CA80" i="5" s="1"/>
  <c r="BZ52" i="5"/>
  <c r="CA52" i="5" s="1"/>
  <c r="BZ53" i="5"/>
  <c r="CA53" i="5" s="1"/>
  <c r="BO38" i="5"/>
  <c r="CK38" i="5" s="1"/>
  <c r="BO66" i="5"/>
  <c r="BZ66" i="5" s="1"/>
  <c r="CA66" i="5" s="1"/>
  <c r="BV97" i="5"/>
  <c r="BR97" i="5"/>
  <c r="BO97" i="5" s="1"/>
  <c r="BZ97" i="5" s="1"/>
  <c r="CA97" i="5" s="1"/>
  <c r="BT97" i="5"/>
  <c r="BV92" i="5"/>
  <c r="BR92" i="5"/>
  <c r="BO92" i="5" s="1"/>
  <c r="BZ92" i="5" s="1"/>
  <c r="CA92" i="5" s="1"/>
  <c r="CC92" i="5" s="1"/>
  <c r="BT92" i="5"/>
  <c r="BV95" i="5"/>
  <c r="BT95" i="5"/>
  <c r="BR95" i="5"/>
  <c r="BR81" i="5"/>
  <c r="BO81" i="5" s="1"/>
  <c r="BZ81" i="5" s="1"/>
  <c r="CA81" i="5" s="1"/>
  <c r="BV81" i="5"/>
  <c r="BT81" i="5"/>
  <c r="BR79" i="5"/>
  <c r="BV79" i="5"/>
  <c r="BT79" i="5"/>
  <c r="BR65" i="5"/>
  <c r="BV65" i="5"/>
  <c r="BT65" i="5"/>
  <c r="BR64" i="5"/>
  <c r="BV64" i="5"/>
  <c r="BT64" i="5"/>
  <c r="BR68" i="5"/>
  <c r="BO68" i="5" s="1"/>
  <c r="BZ68" i="5" s="1"/>
  <c r="CA68" i="5" s="1"/>
  <c r="BV68" i="5"/>
  <c r="BT68" i="5"/>
  <c r="BR69" i="5"/>
  <c r="BV69" i="5"/>
  <c r="BT69" i="5"/>
  <c r="BV50" i="5"/>
  <c r="BT50" i="5"/>
  <c r="BR50" i="5"/>
  <c r="BR55" i="5"/>
  <c r="BV55" i="5"/>
  <c r="BT55" i="5"/>
  <c r="BR54" i="5"/>
  <c r="BV54" i="5"/>
  <c r="BT54" i="5"/>
  <c r="BT40" i="5"/>
  <c r="BV40" i="5"/>
  <c r="BT39" i="5"/>
  <c r="BR39" i="5"/>
  <c r="BN39" i="5"/>
  <c r="J31" i="15"/>
  <c r="I31" i="15"/>
  <c r="J30" i="15"/>
  <c r="I30" i="15"/>
  <c r="J29" i="15"/>
  <c r="I29" i="15"/>
  <c r="J28" i="15"/>
  <c r="I28" i="15"/>
  <c r="J27" i="15"/>
  <c r="I27" i="15"/>
  <c r="J26" i="15"/>
  <c r="I26" i="15"/>
  <c r="J25" i="15"/>
  <c r="I25" i="15"/>
  <c r="J24" i="15"/>
  <c r="I24" i="15"/>
  <c r="J23" i="15"/>
  <c r="I23" i="15"/>
  <c r="J22" i="15"/>
  <c r="I22" i="15"/>
  <c r="J21" i="15"/>
  <c r="I21" i="15"/>
  <c r="J20" i="15"/>
  <c r="I20" i="15"/>
  <c r="J19" i="15"/>
  <c r="I19" i="15"/>
  <c r="J18" i="15"/>
  <c r="I18" i="15"/>
  <c r="J17" i="15"/>
  <c r="I17" i="15"/>
  <c r="J16" i="15"/>
  <c r="I16" i="15"/>
  <c r="J15" i="15"/>
  <c r="I15" i="15"/>
  <c r="J14" i="15"/>
  <c r="I14" i="15"/>
  <c r="J13" i="15"/>
  <c r="I13" i="15"/>
  <c r="J12" i="15"/>
  <c r="I12" i="15"/>
  <c r="BK87" i="5"/>
  <c r="BK88" i="5" s="1"/>
  <c r="BK89" i="5" s="1"/>
  <c r="BK90" i="5" s="1"/>
  <c r="BK91" i="5" s="1"/>
  <c r="BJ87" i="5"/>
  <c r="BJ88" i="5" s="1"/>
  <c r="BJ89" i="5" s="1"/>
  <c r="BJ90" i="5" s="1"/>
  <c r="BJ91" i="5" s="1"/>
  <c r="BJ92" i="5" s="1"/>
  <c r="BI87" i="5"/>
  <c r="BI88" i="5" s="1"/>
  <c r="BI89" i="5" s="1"/>
  <c r="BI90" i="5" s="1"/>
  <c r="BI91" i="5" s="1"/>
  <c r="BI92" i="5" s="1"/>
  <c r="BH87" i="5"/>
  <c r="BH88" i="5" s="1"/>
  <c r="BH89" i="5" s="1"/>
  <c r="BH90" i="5" s="1"/>
  <c r="BH91" i="5" s="1"/>
  <c r="BH92" i="5" s="1"/>
  <c r="BH93" i="5" s="1"/>
  <c r="BH94" i="5" s="1"/>
  <c r="BH95" i="5" s="1"/>
  <c r="BH96" i="5" s="1"/>
  <c r="BH97" i="5" s="1"/>
  <c r="BG87" i="5"/>
  <c r="BG88" i="5" s="1"/>
  <c r="BG89" i="5" s="1"/>
  <c r="BG90" i="5" s="1"/>
  <c r="BG91" i="5" s="1"/>
  <c r="BG92" i="5" s="1"/>
  <c r="BF87" i="5"/>
  <c r="BF88" i="5" s="1"/>
  <c r="BF89" i="5" s="1"/>
  <c r="BF90" i="5" s="1"/>
  <c r="BF91" i="5" s="1"/>
  <c r="BF92" i="5" s="1"/>
  <c r="BE87" i="5"/>
  <c r="BE88" i="5" s="1"/>
  <c r="BE89" i="5" s="1"/>
  <c r="BE90" i="5" s="1"/>
  <c r="BE91" i="5" s="1"/>
  <c r="BE92" i="5" s="1"/>
  <c r="BD87" i="5"/>
  <c r="BD88" i="5" s="1"/>
  <c r="BD89" i="5" s="1"/>
  <c r="BD90" i="5" s="1"/>
  <c r="BD91" i="5" s="1"/>
  <c r="BK86" i="5"/>
  <c r="BJ86" i="5"/>
  <c r="BI86" i="5"/>
  <c r="BH86" i="5"/>
  <c r="BG86" i="5"/>
  <c r="BF86" i="5"/>
  <c r="BE86" i="5"/>
  <c r="BD86" i="5"/>
  <c r="BK73" i="5"/>
  <c r="BK74" i="5" s="1"/>
  <c r="BK75" i="5" s="1"/>
  <c r="BK76" i="5" s="1"/>
  <c r="BK77" i="5" s="1"/>
  <c r="BK78" i="5" s="1"/>
  <c r="BK79" i="5" s="1"/>
  <c r="BK80" i="5" s="1"/>
  <c r="BJ73" i="5"/>
  <c r="BJ74" i="5" s="1"/>
  <c r="BJ75" i="5" s="1"/>
  <c r="BJ76" i="5" s="1"/>
  <c r="BJ77" i="5" s="1"/>
  <c r="BJ78" i="5" s="1"/>
  <c r="BJ79" i="5" s="1"/>
  <c r="BJ80" i="5" s="1"/>
  <c r="BI73" i="5"/>
  <c r="BI74" i="5" s="1"/>
  <c r="BI75" i="5" s="1"/>
  <c r="BI76" i="5" s="1"/>
  <c r="BI77" i="5" s="1"/>
  <c r="BI78" i="5" s="1"/>
  <c r="BI79" i="5" s="1"/>
  <c r="BI80" i="5" s="1"/>
  <c r="BH73" i="5"/>
  <c r="BH74" i="5" s="1"/>
  <c r="BH75" i="5" s="1"/>
  <c r="BH76" i="5" s="1"/>
  <c r="BH77" i="5" s="1"/>
  <c r="BH78" i="5" s="1"/>
  <c r="BH79" i="5" s="1"/>
  <c r="BH80" i="5" s="1"/>
  <c r="BH81" i="5" s="1"/>
  <c r="BH82" i="5" s="1"/>
  <c r="BH83" i="5" s="1"/>
  <c r="BG73" i="5"/>
  <c r="BG74" i="5" s="1"/>
  <c r="BG75" i="5" s="1"/>
  <c r="BG76" i="5" s="1"/>
  <c r="BG77" i="5" s="1"/>
  <c r="BG78" i="5" s="1"/>
  <c r="BG79" i="5" s="1"/>
  <c r="BG80" i="5" s="1"/>
  <c r="BF73" i="5"/>
  <c r="BF74" i="5" s="1"/>
  <c r="BF75" i="5" s="1"/>
  <c r="BF76" i="5" s="1"/>
  <c r="BF77" i="5" s="1"/>
  <c r="BF78" i="5" s="1"/>
  <c r="BF79" i="5" s="1"/>
  <c r="BF80" i="5" s="1"/>
  <c r="BE73" i="5"/>
  <c r="BE74" i="5" s="1"/>
  <c r="BE75" i="5" s="1"/>
  <c r="BE76" i="5" s="1"/>
  <c r="BE77" i="5" s="1"/>
  <c r="BE78" i="5" s="1"/>
  <c r="BE79" i="5" s="1"/>
  <c r="BE80" i="5" s="1"/>
  <c r="BD73" i="5"/>
  <c r="BD74" i="5" s="1"/>
  <c r="BD75" i="5" s="1"/>
  <c r="BD76" i="5" s="1"/>
  <c r="BD77" i="5" s="1"/>
  <c r="BD78" i="5" s="1"/>
  <c r="BD79" i="5" s="1"/>
  <c r="BD80" i="5" s="1"/>
  <c r="BK72" i="5"/>
  <c r="BJ72" i="5"/>
  <c r="BI72" i="5"/>
  <c r="BH72" i="5"/>
  <c r="BG72" i="5"/>
  <c r="BF72" i="5"/>
  <c r="BE72" i="5"/>
  <c r="BD72" i="5"/>
  <c r="BK59" i="5"/>
  <c r="BK60" i="5" s="1"/>
  <c r="BK61" i="5" s="1"/>
  <c r="BK62" i="5" s="1"/>
  <c r="BK63" i="5" s="1"/>
  <c r="BJ59" i="5"/>
  <c r="BJ60" i="5" s="1"/>
  <c r="BJ61" i="5" s="1"/>
  <c r="BJ62" i="5" s="1"/>
  <c r="BJ63" i="5" s="1"/>
  <c r="BJ64" i="5" s="1"/>
  <c r="BJ65" i="5" s="1"/>
  <c r="BJ66" i="5" s="1"/>
  <c r="BJ67" i="5" s="1"/>
  <c r="BJ68" i="5" s="1"/>
  <c r="BJ69" i="5" s="1"/>
  <c r="BI59" i="5"/>
  <c r="BI60" i="5" s="1"/>
  <c r="BI61" i="5" s="1"/>
  <c r="BI62" i="5" s="1"/>
  <c r="BI63" i="5" s="1"/>
  <c r="BI64" i="5" s="1"/>
  <c r="BI65" i="5" s="1"/>
  <c r="BI66" i="5" s="1"/>
  <c r="BI67" i="5" s="1"/>
  <c r="BI68" i="5" s="1"/>
  <c r="BI69" i="5" s="1"/>
  <c r="BH59" i="5"/>
  <c r="BH60" i="5" s="1"/>
  <c r="BH61" i="5" s="1"/>
  <c r="BH62" i="5" s="1"/>
  <c r="BH63" i="5" s="1"/>
  <c r="BH64" i="5" s="1"/>
  <c r="BH65" i="5" s="1"/>
  <c r="BH66" i="5" s="1"/>
  <c r="BH67" i="5" s="1"/>
  <c r="BH68" i="5" s="1"/>
  <c r="BH69" i="5" s="1"/>
  <c r="BG59" i="5"/>
  <c r="BG60" i="5" s="1"/>
  <c r="BG61" i="5" s="1"/>
  <c r="BG62" i="5" s="1"/>
  <c r="BG63" i="5" s="1"/>
  <c r="BG64" i="5" s="1"/>
  <c r="BG65" i="5" s="1"/>
  <c r="BG66" i="5" s="1"/>
  <c r="BG67" i="5" s="1"/>
  <c r="BG68" i="5" s="1"/>
  <c r="BG69" i="5" s="1"/>
  <c r="BF59" i="5"/>
  <c r="BF60" i="5" s="1"/>
  <c r="BF61" i="5" s="1"/>
  <c r="BF62" i="5" s="1"/>
  <c r="BF63" i="5" s="1"/>
  <c r="BF64" i="5" s="1"/>
  <c r="BF65" i="5" s="1"/>
  <c r="BF66" i="5" s="1"/>
  <c r="BF67" i="5" s="1"/>
  <c r="BF68" i="5" s="1"/>
  <c r="BF69" i="5" s="1"/>
  <c r="BE59" i="5"/>
  <c r="BE60" i="5" s="1"/>
  <c r="BE61" i="5" s="1"/>
  <c r="BE62" i="5" s="1"/>
  <c r="BE63" i="5" s="1"/>
  <c r="BE64" i="5" s="1"/>
  <c r="BE65" i="5" s="1"/>
  <c r="BE66" i="5" s="1"/>
  <c r="BE67" i="5" s="1"/>
  <c r="BE68" i="5" s="1"/>
  <c r="BE69" i="5" s="1"/>
  <c r="BD59" i="5"/>
  <c r="BD60" i="5" s="1"/>
  <c r="BD61" i="5" s="1"/>
  <c r="BD62" i="5" s="1"/>
  <c r="BD63" i="5" s="1"/>
  <c r="BD64" i="5" s="1"/>
  <c r="BD65" i="5" s="1"/>
  <c r="BD66" i="5" s="1"/>
  <c r="BD67" i="5" s="1"/>
  <c r="BD68" i="5" s="1"/>
  <c r="BD69" i="5" s="1"/>
  <c r="BK58" i="5"/>
  <c r="BJ58" i="5"/>
  <c r="BI58" i="5"/>
  <c r="BH58" i="5"/>
  <c r="BG58" i="5"/>
  <c r="BF58" i="5"/>
  <c r="BE58" i="5"/>
  <c r="BD58" i="5"/>
  <c r="BK45" i="5"/>
  <c r="BK46" i="5" s="1"/>
  <c r="BK47" i="5" s="1"/>
  <c r="BK48" i="5" s="1"/>
  <c r="BK49" i="5" s="1"/>
  <c r="BJ45" i="5"/>
  <c r="BJ46" i="5" s="1"/>
  <c r="BJ47" i="5" s="1"/>
  <c r="BJ48" i="5" s="1"/>
  <c r="BJ49" i="5" s="1"/>
  <c r="BI45" i="5"/>
  <c r="BI46" i="5" s="1"/>
  <c r="BI47" i="5" s="1"/>
  <c r="BI48" i="5" s="1"/>
  <c r="BI49" i="5" s="1"/>
  <c r="BH45" i="5"/>
  <c r="BH46" i="5" s="1"/>
  <c r="BH47" i="5" s="1"/>
  <c r="BH48" i="5" s="1"/>
  <c r="BH49" i="5" s="1"/>
  <c r="BH50" i="5" s="1"/>
  <c r="BH51" i="5" s="1"/>
  <c r="BH52" i="5" s="1"/>
  <c r="BH53" i="5" s="1"/>
  <c r="BH54" i="5" s="1"/>
  <c r="BH55" i="5" s="1"/>
  <c r="BG45" i="5"/>
  <c r="BG46" i="5" s="1"/>
  <c r="BG47" i="5" s="1"/>
  <c r="BG48" i="5" s="1"/>
  <c r="BG49" i="5" s="1"/>
  <c r="BG50" i="5" s="1"/>
  <c r="BG51" i="5" s="1"/>
  <c r="BG52" i="5" s="1"/>
  <c r="BG53" i="5" s="1"/>
  <c r="BG54" i="5" s="1"/>
  <c r="BG55" i="5" s="1"/>
  <c r="BF45" i="5"/>
  <c r="BF46" i="5" s="1"/>
  <c r="BF47" i="5" s="1"/>
  <c r="BF48" i="5" s="1"/>
  <c r="BF49" i="5" s="1"/>
  <c r="BF50" i="5" s="1"/>
  <c r="BF51" i="5" s="1"/>
  <c r="BF52" i="5" s="1"/>
  <c r="BF53" i="5" s="1"/>
  <c r="BF54" i="5" s="1"/>
  <c r="BF55" i="5" s="1"/>
  <c r="BE45" i="5"/>
  <c r="BE46" i="5" s="1"/>
  <c r="BE47" i="5" s="1"/>
  <c r="BE48" i="5" s="1"/>
  <c r="BE49" i="5" s="1"/>
  <c r="BE50" i="5" s="1"/>
  <c r="BE51" i="5" s="1"/>
  <c r="BE52" i="5" s="1"/>
  <c r="BE53" i="5" s="1"/>
  <c r="BE54" i="5" s="1"/>
  <c r="BE55" i="5" s="1"/>
  <c r="BD45" i="5"/>
  <c r="BD46" i="5" s="1"/>
  <c r="BD47" i="5" s="1"/>
  <c r="BD48" i="5" s="1"/>
  <c r="BD49" i="5" s="1"/>
  <c r="BK44" i="5"/>
  <c r="BJ44" i="5"/>
  <c r="BI44" i="5"/>
  <c r="BH44" i="5"/>
  <c r="BG44" i="5"/>
  <c r="BF44" i="5"/>
  <c r="BE44" i="5"/>
  <c r="BD44" i="5"/>
  <c r="BK31" i="5"/>
  <c r="BK32" i="5" s="1"/>
  <c r="BK33" i="5" s="1"/>
  <c r="BK34" i="5" s="1"/>
  <c r="BK35" i="5" s="1"/>
  <c r="BK36" i="5" s="1"/>
  <c r="BK37" i="5" s="1"/>
  <c r="BJ31" i="5"/>
  <c r="BJ32" i="5" s="1"/>
  <c r="BJ33" i="5" s="1"/>
  <c r="BJ34" i="5" s="1"/>
  <c r="BJ35" i="5" s="1"/>
  <c r="BJ36" i="5" s="1"/>
  <c r="BJ37" i="5" s="1"/>
  <c r="BJ38" i="5" s="1"/>
  <c r="BJ39" i="5" s="1"/>
  <c r="BJ40" i="5" s="1"/>
  <c r="BJ41" i="5" s="1"/>
  <c r="BI31" i="5"/>
  <c r="BI32" i="5" s="1"/>
  <c r="BI33" i="5" s="1"/>
  <c r="BH31" i="5"/>
  <c r="BH32" i="5" s="1"/>
  <c r="BH33" i="5" s="1"/>
  <c r="BH34" i="5" s="1"/>
  <c r="BH35" i="5" s="1"/>
  <c r="BH36" i="5" s="1"/>
  <c r="BH37" i="5" s="1"/>
  <c r="BH38" i="5" s="1"/>
  <c r="BH39" i="5" s="1"/>
  <c r="BH40" i="5" s="1"/>
  <c r="BH41" i="5" s="1"/>
  <c r="BG31" i="5"/>
  <c r="BG32" i="5" s="1"/>
  <c r="BG33" i="5" s="1"/>
  <c r="BG34" i="5" s="1"/>
  <c r="BG35" i="5" s="1"/>
  <c r="BG36" i="5" s="1"/>
  <c r="BG37" i="5" s="1"/>
  <c r="BG38" i="5" s="1"/>
  <c r="BG39" i="5" s="1"/>
  <c r="BG40" i="5" s="1"/>
  <c r="BG41" i="5" s="1"/>
  <c r="BF31" i="5"/>
  <c r="BF32" i="5" s="1"/>
  <c r="BF33" i="5" s="1"/>
  <c r="BF34" i="5" s="1"/>
  <c r="BF35" i="5" s="1"/>
  <c r="BF36" i="5" s="1"/>
  <c r="BF37" i="5" s="1"/>
  <c r="BF38" i="5" s="1"/>
  <c r="BF39" i="5" s="1"/>
  <c r="BF40" i="5" s="1"/>
  <c r="BF41" i="5" s="1"/>
  <c r="BE31" i="5"/>
  <c r="BE32" i="5" s="1"/>
  <c r="BE33" i="5" s="1"/>
  <c r="BE34" i="5" s="1"/>
  <c r="BE35" i="5" s="1"/>
  <c r="BE36" i="5" s="1"/>
  <c r="BE37" i="5" s="1"/>
  <c r="BE38" i="5" s="1"/>
  <c r="BE39" i="5" s="1"/>
  <c r="BE40" i="5" s="1"/>
  <c r="BE41" i="5" s="1"/>
  <c r="BD31" i="5"/>
  <c r="BD32" i="5" s="1"/>
  <c r="BD33" i="5" s="1"/>
  <c r="BD34" i="5" s="1"/>
  <c r="BD35" i="5" s="1"/>
  <c r="BD36" i="5" s="1"/>
  <c r="BD37" i="5" s="1"/>
  <c r="BK30" i="5"/>
  <c r="BJ30" i="5"/>
  <c r="BI30" i="5"/>
  <c r="BH30" i="5"/>
  <c r="BG30" i="5"/>
  <c r="BF30" i="5"/>
  <c r="BE30" i="5"/>
  <c r="BD30" i="5"/>
  <c r="BR33" i="5"/>
  <c r="CK81" i="5" l="1"/>
  <c r="CK97" i="5"/>
  <c r="CC93" i="5"/>
  <c r="CC94" i="5" s="1"/>
  <c r="CK66" i="5"/>
  <c r="CK92" i="5"/>
  <c r="CK68" i="5"/>
  <c r="CH93" i="5"/>
  <c r="CF94" i="5"/>
  <c r="CF80" i="5"/>
  <c r="CH79" i="5"/>
  <c r="CH65" i="5"/>
  <c r="CF66" i="5"/>
  <c r="CF53" i="5"/>
  <c r="CH52" i="5"/>
  <c r="CF38" i="5"/>
  <c r="CH37" i="5"/>
  <c r="BI81" i="5"/>
  <c r="F32" i="15"/>
  <c r="BI93" i="5"/>
  <c r="F36" i="15"/>
  <c r="BK81" i="5"/>
  <c r="H32" i="15"/>
  <c r="BD81" i="5"/>
  <c r="B32" i="15"/>
  <c r="BJ81" i="5"/>
  <c r="G32" i="15"/>
  <c r="BJ93" i="5"/>
  <c r="G36" i="15"/>
  <c r="BE81" i="5"/>
  <c r="C32" i="15"/>
  <c r="BE93" i="5"/>
  <c r="C36" i="15"/>
  <c r="BF81" i="5"/>
  <c r="D32" i="15"/>
  <c r="BF93" i="5"/>
  <c r="D36" i="15"/>
  <c r="BG81" i="5"/>
  <c r="E32" i="15"/>
  <c r="BG93" i="5"/>
  <c r="E36" i="15"/>
  <c r="BO40" i="5"/>
  <c r="A36" i="15"/>
  <c r="B31" i="15"/>
  <c r="BD92" i="5"/>
  <c r="BI50" i="5"/>
  <c r="BI51" i="5" s="1"/>
  <c r="BI52" i="5" s="1"/>
  <c r="BI53" i="5" s="1"/>
  <c r="BI54" i="5" s="1"/>
  <c r="BI55" i="5" s="1"/>
  <c r="F23" i="15" s="1"/>
  <c r="H31" i="15"/>
  <c r="BK92" i="5"/>
  <c r="BO39" i="5"/>
  <c r="CK39" i="5" s="1"/>
  <c r="BJ50" i="5"/>
  <c r="BJ51" i="5" s="1"/>
  <c r="BJ52" i="5" s="1"/>
  <c r="BJ53" i="5" s="1"/>
  <c r="BJ54" i="5" s="1"/>
  <c r="BJ55" i="5" s="1"/>
  <c r="G23" i="15" s="1"/>
  <c r="BK50" i="5"/>
  <c r="BK51" i="5" s="1"/>
  <c r="BK52" i="5" s="1"/>
  <c r="BK53" i="5" s="1"/>
  <c r="BK54" i="5" s="1"/>
  <c r="BK55" i="5" s="1"/>
  <c r="H23" i="15" s="1"/>
  <c r="BD50" i="5"/>
  <c r="BD51" i="5" s="1"/>
  <c r="BD52" i="5" s="1"/>
  <c r="BD53" i="5" s="1"/>
  <c r="BD54" i="5" s="1"/>
  <c r="BD55" i="5" s="1"/>
  <c r="BK38" i="5"/>
  <c r="BK39" i="5" s="1"/>
  <c r="BK40" i="5" s="1"/>
  <c r="BK41" i="5" s="1"/>
  <c r="H17" i="15" s="1"/>
  <c r="BD38" i="5"/>
  <c r="BD39" i="5" s="1"/>
  <c r="BD40" i="5" s="1"/>
  <c r="BD41" i="5" s="1"/>
  <c r="B17" i="15" s="1"/>
  <c r="F27" i="15"/>
  <c r="BK64" i="5"/>
  <c r="BK65" i="5" s="1"/>
  <c r="BK66" i="5" s="1"/>
  <c r="BK67" i="5" s="1"/>
  <c r="BK68" i="5" s="1"/>
  <c r="BK69" i="5" s="1"/>
  <c r="H29" i="15" s="1"/>
  <c r="G27" i="15"/>
  <c r="B27" i="15"/>
  <c r="BO64" i="5"/>
  <c r="BO95" i="5"/>
  <c r="BO79" i="5"/>
  <c r="BO69" i="5"/>
  <c r="BO65" i="5"/>
  <c r="BO54" i="5"/>
  <c r="BO55" i="5"/>
  <c r="BO50" i="5"/>
  <c r="BN40" i="5"/>
  <c r="F31" i="15"/>
  <c r="G31" i="15"/>
  <c r="B23" i="15"/>
  <c r="C27" i="15"/>
  <c r="D23" i="15"/>
  <c r="D31" i="15"/>
  <c r="E23" i="15"/>
  <c r="E27" i="15"/>
  <c r="C15" i="15"/>
  <c r="C23" i="15"/>
  <c r="D15" i="15"/>
  <c r="D27" i="15"/>
  <c r="C19" i="15"/>
  <c r="C31" i="15"/>
  <c r="D19" i="15"/>
  <c r="D20" i="15"/>
  <c r="B21" i="15"/>
  <c r="C21" i="15"/>
  <c r="D21" i="15"/>
  <c r="D16" i="15"/>
  <c r="B22" i="15"/>
  <c r="B20" i="15"/>
  <c r="C22" i="15"/>
  <c r="D26" i="15"/>
  <c r="C20" i="15"/>
  <c r="D22" i="15"/>
  <c r="F28" i="15"/>
  <c r="F26" i="15"/>
  <c r="E20" i="15"/>
  <c r="E21" i="15"/>
  <c r="B24" i="15"/>
  <c r="G17" i="15"/>
  <c r="E22" i="15"/>
  <c r="F24" i="15"/>
  <c r="F25" i="15"/>
  <c r="F29" i="15"/>
  <c r="E19" i="15"/>
  <c r="E31" i="15"/>
  <c r="D28" i="15"/>
  <c r="F30" i="15"/>
  <c r="G16" i="15"/>
  <c r="G18" i="15"/>
  <c r="E18" i="15"/>
  <c r="E17" i="15"/>
  <c r="E16" i="15"/>
  <c r="D18" i="15"/>
  <c r="D17" i="15"/>
  <c r="C16" i="15"/>
  <c r="C17" i="15"/>
  <c r="C18" i="15"/>
  <c r="B18" i="15"/>
  <c r="H30" i="15"/>
  <c r="B30" i="15"/>
  <c r="B28" i="15"/>
  <c r="B29" i="15"/>
  <c r="G28" i="15"/>
  <c r="G30" i="15"/>
  <c r="G29" i="15"/>
  <c r="G24" i="15"/>
  <c r="G26" i="15"/>
  <c r="G25" i="15"/>
  <c r="E26" i="15"/>
  <c r="E25" i="15"/>
  <c r="E24" i="15"/>
  <c r="D25" i="15"/>
  <c r="D24" i="15"/>
  <c r="C24" i="15"/>
  <c r="C25" i="15"/>
  <c r="C26" i="15"/>
  <c r="B25" i="15"/>
  <c r="B26" i="15"/>
  <c r="E14" i="15"/>
  <c r="E15" i="15"/>
  <c r="C13" i="15"/>
  <c r="E29" i="15"/>
  <c r="E28" i="15"/>
  <c r="E30" i="15"/>
  <c r="D30" i="15"/>
  <c r="D29" i="15"/>
  <c r="C30" i="15"/>
  <c r="C29" i="15"/>
  <c r="C28" i="15"/>
  <c r="H12" i="15"/>
  <c r="H13" i="15"/>
  <c r="G12" i="15"/>
  <c r="E12" i="15"/>
  <c r="D13" i="15"/>
  <c r="C14" i="15"/>
  <c r="E13" i="15"/>
  <c r="D14" i="15"/>
  <c r="B12" i="15"/>
  <c r="D12" i="15"/>
  <c r="C12" i="15"/>
  <c r="B13" i="15"/>
  <c r="BI34" i="5"/>
  <c r="BI35" i="5" s="1"/>
  <c r="BI36" i="5" s="1"/>
  <c r="B19" i="15" l="1"/>
  <c r="CK40" i="5"/>
  <c r="BZ55" i="5"/>
  <c r="CA55" i="5" s="1"/>
  <c r="CK55" i="5"/>
  <c r="BZ54" i="5"/>
  <c r="CA54" i="5" s="1"/>
  <c r="CK54" i="5"/>
  <c r="BZ50" i="5"/>
  <c r="CA50" i="5" s="1"/>
  <c r="CC50" i="5" s="1"/>
  <c r="CC51" i="5" s="1"/>
  <c r="CC52" i="5" s="1"/>
  <c r="CC53" i="5" s="1"/>
  <c r="CK50" i="5"/>
  <c r="BZ65" i="5"/>
  <c r="CA65" i="5" s="1"/>
  <c r="CK65" i="5"/>
  <c r="BZ69" i="5"/>
  <c r="CA69" i="5" s="1"/>
  <c r="CK69" i="5"/>
  <c r="BZ79" i="5"/>
  <c r="CA79" i="5" s="1"/>
  <c r="CC79" i="5" s="1"/>
  <c r="CC80" i="5" s="1"/>
  <c r="CC81" i="5" s="1"/>
  <c r="CC82" i="5" s="1"/>
  <c r="CC83" i="5" s="1"/>
  <c r="CK79" i="5"/>
  <c r="BZ95" i="5"/>
  <c r="CA95" i="5" s="1"/>
  <c r="CC95" i="5" s="1"/>
  <c r="CC96" i="5" s="1"/>
  <c r="CC97" i="5" s="1"/>
  <c r="CK95" i="5"/>
  <c r="BZ64" i="5"/>
  <c r="CA64" i="5" s="1"/>
  <c r="CC64" i="5" s="1"/>
  <c r="CC65" i="5" s="1"/>
  <c r="CC66" i="5" s="1"/>
  <c r="CC67" i="5" s="1"/>
  <c r="CC68" i="5" s="1"/>
  <c r="CC69" i="5" s="1"/>
  <c r="CK64" i="5"/>
  <c r="CF95" i="5"/>
  <c r="CH94" i="5"/>
  <c r="CF81" i="5"/>
  <c r="CH80" i="5"/>
  <c r="CF67" i="5"/>
  <c r="CH66" i="5"/>
  <c r="CF54" i="5"/>
  <c r="CH53" i="5"/>
  <c r="CF39" i="5"/>
  <c r="CH38" i="5"/>
  <c r="BK93" i="5"/>
  <c r="H36" i="15"/>
  <c r="BG94" i="5"/>
  <c r="E37" i="15"/>
  <c r="BE94" i="5"/>
  <c r="C37" i="15"/>
  <c r="BD82" i="5"/>
  <c r="B33" i="15"/>
  <c r="BD93" i="5"/>
  <c r="B36" i="15"/>
  <c r="BG82" i="5"/>
  <c r="E33" i="15"/>
  <c r="BE82" i="5"/>
  <c r="C33" i="15"/>
  <c r="BK82" i="5"/>
  <c r="H33" i="15"/>
  <c r="BF94" i="5"/>
  <c r="D37" i="15"/>
  <c r="BJ94" i="5"/>
  <c r="G37" i="15"/>
  <c r="BI94" i="5"/>
  <c r="F37" i="15"/>
  <c r="BF82" i="5"/>
  <c r="D33" i="15"/>
  <c r="BJ82" i="5"/>
  <c r="G33" i="15"/>
  <c r="BI82" i="5"/>
  <c r="F33" i="15"/>
  <c r="A37" i="15"/>
  <c r="H28" i="15"/>
  <c r="H26" i="15"/>
  <c r="H20" i="15"/>
  <c r="B14" i="15"/>
  <c r="G20" i="15"/>
  <c r="G21" i="15"/>
  <c r="G22" i="15"/>
  <c r="F21" i="15"/>
  <c r="H24" i="15"/>
  <c r="H18" i="15"/>
  <c r="F18" i="15"/>
  <c r="H15" i="15"/>
  <c r="H25" i="15"/>
  <c r="H16" i="15"/>
  <c r="F22" i="15"/>
  <c r="H21" i="15"/>
  <c r="F19" i="15"/>
  <c r="H14" i="15"/>
  <c r="F20" i="15"/>
  <c r="H22" i="15"/>
  <c r="B16" i="15"/>
  <c r="G19" i="15"/>
  <c r="B15" i="15"/>
  <c r="H19" i="15"/>
  <c r="H27" i="15"/>
  <c r="BN41" i="5"/>
  <c r="CK41" i="5" s="1"/>
  <c r="BI37" i="5"/>
  <c r="F12" i="15"/>
  <c r="L28" i="15"/>
  <c r="L27" i="15"/>
  <c r="L26" i="15"/>
  <c r="L22" i="15"/>
  <c r="L21" i="15"/>
  <c r="L16" i="15"/>
  <c r="L15" i="15"/>
  <c r="L14" i="15"/>
  <c r="L13" i="15"/>
  <c r="L12" i="15"/>
  <c r="BO89" i="5"/>
  <c r="BN89" i="5"/>
  <c r="BM89" i="5"/>
  <c r="BO88" i="5"/>
  <c r="BN88" i="5"/>
  <c r="BM88" i="5"/>
  <c r="BP87" i="5"/>
  <c r="BO87" i="5"/>
  <c r="BN87" i="5"/>
  <c r="CK87" i="5" s="1"/>
  <c r="BO75" i="5"/>
  <c r="BN75" i="5"/>
  <c r="BM75" i="5"/>
  <c r="BO74" i="5"/>
  <c r="BN74" i="5"/>
  <c r="BM74" i="5"/>
  <c r="BP73" i="5"/>
  <c r="BO73" i="5"/>
  <c r="BN73" i="5"/>
  <c r="BO61" i="5"/>
  <c r="BN61" i="5"/>
  <c r="BM61" i="5"/>
  <c r="BO60" i="5"/>
  <c r="BN60" i="5"/>
  <c r="BM60" i="5"/>
  <c r="BP59" i="5"/>
  <c r="BO59" i="5"/>
  <c r="BN59" i="5"/>
  <c r="BO47" i="5"/>
  <c r="BN47" i="5"/>
  <c r="BM47" i="5"/>
  <c r="BP45" i="5"/>
  <c r="BO45" i="5"/>
  <c r="BN45" i="5"/>
  <c r="CK89" i="5" l="1"/>
  <c r="CK75" i="5"/>
  <c r="CK73" i="5"/>
  <c r="A32" i="15"/>
  <c r="CK59" i="5"/>
  <c r="CK61" i="5"/>
  <c r="CC54" i="5"/>
  <c r="CC55" i="5" s="1"/>
  <c r="CK47" i="5"/>
  <c r="CK45" i="5"/>
  <c r="A31" i="15"/>
  <c r="A24" i="15"/>
  <c r="CH95" i="5"/>
  <c r="CF96" i="5"/>
  <c r="CF82" i="5"/>
  <c r="CH81" i="5"/>
  <c r="CF68" i="5"/>
  <c r="CH67" i="5"/>
  <c r="CF55" i="5"/>
  <c r="CH55" i="5" s="1"/>
  <c r="CH54" i="5"/>
  <c r="CF40" i="5"/>
  <c r="CH39" i="5"/>
  <c r="BF83" i="5"/>
  <c r="D35" i="15" s="1"/>
  <c r="D34" i="15"/>
  <c r="BK83" i="5"/>
  <c r="H35" i="15" s="1"/>
  <c r="H34" i="15"/>
  <c r="BD83" i="5"/>
  <c r="B35" i="15" s="1"/>
  <c r="B34" i="15"/>
  <c r="BE83" i="5"/>
  <c r="C35" i="15" s="1"/>
  <c r="C34" i="15"/>
  <c r="BE95" i="5"/>
  <c r="C38" i="15"/>
  <c r="BI95" i="5"/>
  <c r="F38" i="15"/>
  <c r="BI83" i="5"/>
  <c r="F35" i="15" s="1"/>
  <c r="F34" i="15"/>
  <c r="BJ95" i="5"/>
  <c r="G38" i="15"/>
  <c r="BG83" i="5"/>
  <c r="E35" i="15" s="1"/>
  <c r="E34" i="15"/>
  <c r="BG95" i="5"/>
  <c r="E38" i="15"/>
  <c r="BJ83" i="5"/>
  <c r="G35" i="15" s="1"/>
  <c r="G34" i="15"/>
  <c r="BF95" i="5"/>
  <c r="D38" i="15"/>
  <c r="BD94" i="5"/>
  <c r="B37" i="15"/>
  <c r="BK94" i="5"/>
  <c r="H37" i="15"/>
  <c r="A38" i="15"/>
  <c r="A33" i="15"/>
  <c r="A18" i="15"/>
  <c r="A19" i="15"/>
  <c r="A25" i="15"/>
  <c r="G13" i="15"/>
  <c r="BI38" i="5"/>
  <c r="BI39" i="5" s="1"/>
  <c r="BI40" i="5" s="1"/>
  <c r="L18" i="15"/>
  <c r="L17" i="15"/>
  <c r="L30" i="15"/>
  <c r="L20" i="15"/>
  <c r="L23" i="15"/>
  <c r="L19" i="15"/>
  <c r="L29" i="15"/>
  <c r="L31" i="15"/>
  <c r="L24" i="15"/>
  <c r="L25" i="15"/>
  <c r="G14" i="15"/>
  <c r="F13" i="15"/>
  <c r="BP26" i="5"/>
  <c r="BN26" i="5"/>
  <c r="BP24" i="5"/>
  <c r="BO24" i="5"/>
  <c r="BP22" i="5"/>
  <c r="BO22" i="5"/>
  <c r="BN22" i="5"/>
  <c r="BN20" i="5"/>
  <c r="BP91" i="5"/>
  <c r="BO91" i="5"/>
  <c r="BN91" i="5"/>
  <c r="BM91" i="5"/>
  <c r="BP86" i="5"/>
  <c r="BO86" i="5"/>
  <c r="BN86" i="5"/>
  <c r="BM86" i="5"/>
  <c r="BP77" i="5"/>
  <c r="BO77" i="5"/>
  <c r="BN77" i="5"/>
  <c r="BM77" i="5"/>
  <c r="BP72" i="5"/>
  <c r="BO72" i="5"/>
  <c r="BN72" i="5"/>
  <c r="BM72" i="5"/>
  <c r="BP63" i="5"/>
  <c r="BO63" i="5"/>
  <c r="BN63" i="5"/>
  <c r="BM63" i="5"/>
  <c r="BP58" i="5"/>
  <c r="BO58" i="5"/>
  <c r="BN58" i="5"/>
  <c r="BM58" i="5"/>
  <c r="BP49" i="5"/>
  <c r="BO49" i="5"/>
  <c r="BN49" i="5"/>
  <c r="BM49" i="5"/>
  <c r="BO46" i="5"/>
  <c r="BN46" i="5"/>
  <c r="BM46" i="5"/>
  <c r="BZ45" i="5"/>
  <c r="CA45" i="5" s="1"/>
  <c r="BP44" i="5"/>
  <c r="BO44" i="5"/>
  <c r="BN44" i="5"/>
  <c r="BM44" i="5"/>
  <c r="BP35" i="5"/>
  <c r="BN35" i="5"/>
  <c r="BP25" i="5"/>
  <c r="BO25" i="5"/>
  <c r="BO26" i="5" s="1"/>
  <c r="BN25" i="5"/>
  <c r="BM25" i="5"/>
  <c r="BP23" i="5"/>
  <c r="BO23" i="5"/>
  <c r="BN23" i="5"/>
  <c r="BN24" i="5" s="1"/>
  <c r="CK24" i="5" s="1"/>
  <c r="BM23" i="5"/>
  <c r="BP21" i="5"/>
  <c r="BO21" i="5"/>
  <c r="BN21" i="5"/>
  <c r="BM21" i="5"/>
  <c r="BP19" i="5"/>
  <c r="BP20" i="5" s="1"/>
  <c r="BO19" i="5"/>
  <c r="BO20" i="5" s="1"/>
  <c r="BN19" i="5"/>
  <c r="BM19" i="5"/>
  <c r="BM35" i="5"/>
  <c r="BO32" i="5"/>
  <c r="BO33" i="5" s="1"/>
  <c r="BN32" i="5"/>
  <c r="BN33" i="5" s="1"/>
  <c r="BM32" i="5"/>
  <c r="BM33" i="5" s="1"/>
  <c r="BP30" i="5"/>
  <c r="BP31" i="5" s="1"/>
  <c r="BO30" i="5"/>
  <c r="BO31" i="5" s="1"/>
  <c r="BN30" i="5"/>
  <c r="BN31" i="5" s="1"/>
  <c r="BM30" i="5"/>
  <c r="BM31" i="5" s="1"/>
  <c r="BP17" i="5"/>
  <c r="BP18" i="5" s="1"/>
  <c r="BO17" i="5"/>
  <c r="BO18" i="5" s="1"/>
  <c r="BN17" i="5"/>
  <c r="BN18" i="5" s="1"/>
  <c r="BM17" i="5"/>
  <c r="BM18" i="5" s="1"/>
  <c r="BN13" i="5"/>
  <c r="BN14" i="5" s="1"/>
  <c r="BQ13" i="5"/>
  <c r="BQ14" i="5" s="1"/>
  <c r="BP13" i="5"/>
  <c r="BP14" i="5" s="1"/>
  <c r="BO13" i="5"/>
  <c r="BO14" i="5" s="1"/>
  <c r="BM13" i="5"/>
  <c r="BM14" i="5" s="1"/>
  <c r="BP11" i="5"/>
  <c r="BP12" i="5" s="1"/>
  <c r="BM11" i="5"/>
  <c r="BO11" i="5"/>
  <c r="BO12" i="5" s="1"/>
  <c r="BN11" i="5"/>
  <c r="BN12" i="5" s="1"/>
  <c r="BP9" i="5"/>
  <c r="BP10" i="5" s="1"/>
  <c r="BO7" i="5"/>
  <c r="BO8" i="5" s="1"/>
  <c r="BO9" i="5"/>
  <c r="BO10" i="5" s="1"/>
  <c r="BN9" i="5"/>
  <c r="BN10" i="5" s="1"/>
  <c r="BM9" i="5"/>
  <c r="BM10" i="5" s="1"/>
  <c r="BP7" i="5"/>
  <c r="BP8" i="5" s="1"/>
  <c r="BN7" i="5"/>
  <c r="BN8" i="5" s="1"/>
  <c r="BM7" i="5"/>
  <c r="BM8" i="5" s="1"/>
  <c r="CK26" i="5" l="1"/>
  <c r="CK22" i="5"/>
  <c r="CK8" i="5"/>
  <c r="CK33" i="5"/>
  <c r="CK31" i="5"/>
  <c r="CK20" i="5"/>
  <c r="CK18" i="5"/>
  <c r="CK14" i="5"/>
  <c r="CK12" i="5"/>
  <c r="CK10" i="5"/>
  <c r="CH96" i="5"/>
  <c r="CF97" i="5"/>
  <c r="CH97" i="5" s="1"/>
  <c r="CF83" i="5"/>
  <c r="CH83" i="5" s="1"/>
  <c r="CH82" i="5"/>
  <c r="CF69" i="5"/>
  <c r="CH69" i="5" s="1"/>
  <c r="CH68" i="5"/>
  <c r="CF41" i="5"/>
  <c r="CH41" i="5" s="1"/>
  <c r="CH40" i="5"/>
  <c r="BF96" i="5"/>
  <c r="D39" i="15"/>
  <c r="BJ96" i="5"/>
  <c r="G39" i="15"/>
  <c r="BK95" i="5"/>
  <c r="H38" i="15"/>
  <c r="BG96" i="5"/>
  <c r="E39" i="15"/>
  <c r="BI96" i="5"/>
  <c r="F39" i="15"/>
  <c r="BD95" i="5"/>
  <c r="B38" i="15"/>
  <c r="BE96" i="5"/>
  <c r="C39" i="15"/>
  <c r="A39" i="15"/>
  <c r="A35" i="15"/>
  <c r="A34" i="15"/>
  <c r="BI41" i="5"/>
  <c r="F17" i="15" s="1"/>
  <c r="F16" i="15"/>
  <c r="A26" i="15"/>
  <c r="A20" i="15"/>
  <c r="BZ38" i="5"/>
  <c r="CA38" i="5" s="1"/>
  <c r="BZ14" i="5"/>
  <c r="CA14" i="5" s="1"/>
  <c r="BZ12" i="5"/>
  <c r="CA12" i="5" s="1"/>
  <c r="BZ8" i="5"/>
  <c r="BZ10" i="5"/>
  <c r="F14" i="15"/>
  <c r="BZ33" i="5"/>
  <c r="CA33" i="5" s="1"/>
  <c r="BZ59" i="5"/>
  <c r="CA59" i="5" s="1"/>
  <c r="BZ47" i="5"/>
  <c r="CA47" i="5" s="1"/>
  <c r="BZ75" i="5"/>
  <c r="CA75" i="5" s="1"/>
  <c r="BZ61" i="5"/>
  <c r="CA61" i="5" s="1"/>
  <c r="BZ31" i="5"/>
  <c r="CA31" i="5" s="1"/>
  <c r="BZ73" i="5"/>
  <c r="CA73" i="5" s="1"/>
  <c r="BZ89" i="5"/>
  <c r="CA89" i="5" s="1"/>
  <c r="BZ87" i="5"/>
  <c r="CA87" i="5" s="1"/>
  <c r="BZ20" i="5"/>
  <c r="CA20" i="5" s="1"/>
  <c r="BZ22" i="5"/>
  <c r="CA22" i="5" s="1"/>
  <c r="BZ18" i="5"/>
  <c r="CA18" i="5" s="1"/>
  <c r="BZ26" i="5"/>
  <c r="CA26" i="5" s="1"/>
  <c r="BZ24" i="5"/>
  <c r="CA24" i="5" s="1"/>
  <c r="BG97" i="5" l="1"/>
  <c r="E41" i="15" s="1"/>
  <c r="E40" i="15"/>
  <c r="BK96" i="5"/>
  <c r="H39" i="15"/>
  <c r="BE97" i="5"/>
  <c r="C41" i="15" s="1"/>
  <c r="C40" i="15"/>
  <c r="BD96" i="5"/>
  <c r="B39" i="15"/>
  <c r="BJ97" i="5"/>
  <c r="G41" i="15" s="1"/>
  <c r="G40" i="15"/>
  <c r="BI97" i="5"/>
  <c r="F41" i="15" s="1"/>
  <c r="F40" i="15"/>
  <c r="BF97" i="5"/>
  <c r="D41" i="15" s="1"/>
  <c r="D40" i="15"/>
  <c r="A41" i="15"/>
  <c r="A40" i="15"/>
  <c r="A21" i="15"/>
  <c r="A27" i="15"/>
  <c r="BZ39" i="5"/>
  <c r="CA39" i="5" s="1"/>
  <c r="F15" i="15"/>
  <c r="G15" i="15"/>
  <c r="CA10" i="5"/>
  <c r="CA8" i="5"/>
  <c r="BY8" i="5"/>
  <c r="CL8" i="5" s="1"/>
  <c r="K31" i="15"/>
  <c r="K23" i="15"/>
  <c r="K15" i="15"/>
  <c r="K30" i="15"/>
  <c r="K22" i="15"/>
  <c r="K14" i="15"/>
  <c r="K26" i="15"/>
  <c r="K29" i="15"/>
  <c r="K21" i="15"/>
  <c r="K13" i="15"/>
  <c r="K28" i="15"/>
  <c r="K20" i="15"/>
  <c r="K12" i="15"/>
  <c r="K27" i="15"/>
  <c r="K19" i="15"/>
  <c r="K18" i="15"/>
  <c r="K25" i="15"/>
  <c r="K17" i="15"/>
  <c r="K24" i="15"/>
  <c r="K16" i="15"/>
  <c r="BD97" i="5" l="1"/>
  <c r="B41" i="15" s="1"/>
  <c r="B40" i="15"/>
  <c r="BK97" i="5"/>
  <c r="H41" i="15" s="1"/>
  <c r="H40" i="15"/>
  <c r="A29" i="15"/>
  <c r="A28" i="15"/>
  <c r="A23" i="15"/>
  <c r="A22" i="15"/>
  <c r="BZ41" i="5"/>
  <c r="CA41" i="5" s="1"/>
  <c r="BZ40" i="5"/>
  <c r="CA40" i="5" s="1"/>
  <c r="BY9" i="5"/>
  <c r="CL9" i="5" s="1"/>
  <c r="BY10" i="5" l="1"/>
  <c r="BY11" i="5" s="1"/>
  <c r="BV37" i="5"/>
  <c r="BT37" i="5"/>
  <c r="BR37" i="5"/>
  <c r="BT36" i="5"/>
  <c r="BV36" i="5"/>
  <c r="BR36" i="5"/>
  <c r="BO36" i="5" s="1"/>
  <c r="CK36" i="5" s="1"/>
  <c r="CL10" i="5" l="1"/>
  <c r="CL11" i="5" s="1"/>
  <c r="BO37" i="5"/>
  <c r="BZ36" i="5"/>
  <c r="CA36" i="5" s="1"/>
  <c r="CC36" i="5" s="1"/>
  <c r="BY12" i="5"/>
  <c r="BY13" i="5" s="1"/>
  <c r="BY14" i="5" s="1"/>
  <c r="V2" i="15"/>
  <c r="U2" i="15"/>
  <c r="T2" i="15"/>
  <c r="S2" i="15"/>
  <c r="R2" i="15"/>
  <c r="E9" i="15"/>
  <c r="D9" i="15"/>
  <c r="C9" i="15"/>
  <c r="B9" i="15"/>
  <c r="A9" i="15" s="1"/>
  <c r="E8" i="15"/>
  <c r="D8" i="15"/>
  <c r="C8" i="15"/>
  <c r="B8" i="15"/>
  <c r="A8" i="15" s="1"/>
  <c r="E7" i="15"/>
  <c r="D7" i="15"/>
  <c r="C7" i="15"/>
  <c r="B7" i="15"/>
  <c r="A7" i="15" s="1"/>
  <c r="E6" i="15"/>
  <c r="D6" i="15"/>
  <c r="C6" i="15"/>
  <c r="B6" i="15"/>
  <c r="A6" i="15" s="1"/>
  <c r="E5" i="15"/>
  <c r="D5" i="15"/>
  <c r="C5" i="15"/>
  <c r="C2" i="15"/>
  <c r="B5" i="15"/>
  <c r="A5" i="15" s="1"/>
  <c r="N2" i="15"/>
  <c r="H2" i="15"/>
  <c r="F2" i="15"/>
  <c r="E2" i="15"/>
  <c r="D2" i="15"/>
  <c r="L2" i="15"/>
  <c r="M2" i="15"/>
  <c r="K2" i="15"/>
  <c r="J2" i="15"/>
  <c r="I2" i="15"/>
  <c r="O2" i="15"/>
  <c r="G2" i="15"/>
  <c r="Q2" i="15"/>
  <c r="B2" i="15"/>
  <c r="CL12" i="5" l="1"/>
  <c r="CL13" i="5" s="1"/>
  <c r="CL14" i="5" s="1"/>
  <c r="BZ37" i="5"/>
  <c r="CA37" i="5" s="1"/>
  <c r="CC37" i="5" s="1"/>
  <c r="CC38" i="5" s="1"/>
  <c r="CC39" i="5" s="1"/>
  <c r="CC40" i="5" s="1"/>
  <c r="CC41" i="5" s="1"/>
  <c r="CK37" i="5"/>
  <c r="BY15" i="5"/>
  <c r="BY16" i="5" s="1"/>
  <c r="BY17" i="5" s="1"/>
  <c r="BY18" i="5" s="1"/>
  <c r="BY19" i="5" s="1"/>
  <c r="BY20" i="5" s="1"/>
  <c r="BY21" i="5" s="1"/>
  <c r="BY22" i="5" s="1"/>
  <c r="BY23" i="5" s="1"/>
  <c r="BY24" i="5" s="1"/>
  <c r="BY25" i="5" s="1"/>
  <c r="BY26" i="5" s="1"/>
  <c r="BY27" i="5" s="1"/>
  <c r="BY28" i="5" s="1"/>
  <c r="BY29" i="5" s="1"/>
  <c r="BY30" i="5" s="1"/>
  <c r="BY31" i="5" s="1"/>
  <c r="BY32" i="5" s="1"/>
  <c r="BY33" i="5" s="1"/>
  <c r="BY34" i="5" s="1"/>
  <c r="BY35" i="5" s="1"/>
  <c r="BY36" i="5" s="1"/>
  <c r="D110" i="5"/>
  <c r="CL15" i="5" l="1"/>
  <c r="CL16" i="5" s="1"/>
  <c r="CL17" i="5" s="1"/>
  <c r="CL18" i="5" s="1"/>
  <c r="CL19" i="5" s="1"/>
  <c r="CL20" i="5" s="1"/>
  <c r="CL21" i="5" s="1"/>
  <c r="CL22" i="5" s="1"/>
  <c r="CL23" i="5" s="1"/>
  <c r="CL24" i="5" s="1"/>
  <c r="CL25" i="5" s="1"/>
  <c r="CL26" i="5" s="1"/>
  <c r="CL27" i="5" s="1"/>
  <c r="CL28" i="5" s="1"/>
  <c r="CL29" i="5" s="1"/>
  <c r="CL30" i="5" s="1"/>
  <c r="CL31" i="5" s="1"/>
  <c r="CL32" i="5" s="1"/>
  <c r="CL33" i="5" s="1"/>
  <c r="CL34" i="5" s="1"/>
  <c r="CL35" i="5" s="1"/>
  <c r="CL36" i="5" s="1"/>
  <c r="BY37" i="5"/>
  <c r="BY38" i="5" s="1"/>
  <c r="BY39" i="5" s="1"/>
  <c r="BY40" i="5" s="1"/>
  <c r="BY41" i="5" s="1"/>
  <c r="A12" i="15"/>
  <c r="CL37" i="5" l="1"/>
  <c r="CL38" i="5" s="1"/>
  <c r="CL39" i="5" s="1"/>
  <c r="CL40" i="5" s="1"/>
  <c r="CL41" i="5" s="1"/>
  <c r="A13" i="15"/>
  <c r="D111" i="5"/>
  <c r="A14" i="15" l="1"/>
  <c r="BY42" i="5"/>
  <c r="D109" i="5"/>
  <c r="CL42" i="5" l="1"/>
  <c r="BY43" i="5"/>
  <c r="BY44" i="5" s="1"/>
  <c r="BY45" i="5" s="1"/>
  <c r="BY46" i="5" s="1"/>
  <c r="BY47" i="5" s="1"/>
  <c r="BY48" i="5" s="1"/>
  <c r="BY49" i="5" s="1"/>
  <c r="BY50" i="5" s="1"/>
  <c r="BY51" i="5" s="1"/>
  <c r="BY52" i="5" s="1"/>
  <c r="BY53" i="5" s="1"/>
  <c r="BY54" i="5" s="1"/>
  <c r="BY55" i="5" s="1"/>
  <c r="BY56" i="5" s="1"/>
  <c r="BY57" i="5" s="1"/>
  <c r="BY58" i="5" s="1"/>
  <c r="BY59" i="5" s="1"/>
  <c r="BY60" i="5" s="1"/>
  <c r="BY61" i="5" s="1"/>
  <c r="BY62" i="5" s="1"/>
  <c r="BY63" i="5" s="1"/>
  <c r="BY64" i="5" s="1"/>
  <c r="BY65" i="5" s="1"/>
  <c r="BY66" i="5" s="1"/>
  <c r="BY67" i="5" s="1"/>
  <c r="BY68" i="5" s="1"/>
  <c r="BY69" i="5" s="1"/>
  <c r="A15" i="15"/>
  <c r="CL43" i="5" l="1"/>
  <c r="CL44" i="5" s="1"/>
  <c r="CL45" i="5" s="1"/>
  <c r="CL46" i="5" s="1"/>
  <c r="CL47" i="5" s="1"/>
  <c r="CL48" i="5" s="1"/>
  <c r="CL49" i="5" s="1"/>
  <c r="CL50" i="5" s="1"/>
  <c r="CL51" i="5" s="1"/>
  <c r="CL52" i="5" s="1"/>
  <c r="CL53" i="5" s="1"/>
  <c r="CL54" i="5" s="1"/>
  <c r="CL55" i="5" s="1"/>
  <c r="CL56" i="5" s="1"/>
  <c r="CL57" i="5" s="1"/>
  <c r="CL58" i="5" s="1"/>
  <c r="CL59" i="5" s="1"/>
  <c r="CL60" i="5" s="1"/>
  <c r="CL61" i="5" s="1"/>
  <c r="CL62" i="5" s="1"/>
  <c r="CL63" i="5" s="1"/>
  <c r="CL64" i="5" s="1"/>
  <c r="CL65" i="5" s="1"/>
  <c r="CL66" i="5" s="1"/>
  <c r="CL67" i="5" s="1"/>
  <c r="CL68" i="5" s="1"/>
  <c r="CL69" i="5" s="1"/>
  <c r="A17" i="15"/>
  <c r="A16" i="15"/>
  <c r="BY70" i="5"/>
  <c r="CL70" i="5" l="1"/>
  <c r="BY71" i="5"/>
  <c r="CL71" i="5" l="1"/>
  <c r="BY72" i="5"/>
  <c r="BY73" i="5" s="1"/>
  <c r="BY74" i="5" s="1"/>
  <c r="BY75" i="5" s="1"/>
  <c r="BY76" i="5" s="1"/>
  <c r="BY77" i="5" s="1"/>
  <c r="BY78" i="5" s="1"/>
  <c r="BY79" i="5" s="1"/>
  <c r="BY80" i="5" s="1"/>
  <c r="BY81" i="5" s="1"/>
  <c r="BY82" i="5" s="1"/>
  <c r="BY83" i="5" s="1"/>
  <c r="BY84" i="5" s="1"/>
  <c r="BY85" i="5" s="1"/>
  <c r="CL72" i="5" l="1"/>
  <c r="CL73" i="5" s="1"/>
  <c r="CL74" i="5" s="1"/>
  <c r="CL75" i="5" s="1"/>
  <c r="CL76" i="5" s="1"/>
  <c r="CL77" i="5" s="1"/>
  <c r="CL78" i="5" s="1"/>
  <c r="CL79" i="5" s="1"/>
  <c r="CL80" i="5" s="1"/>
  <c r="CL81" i="5" s="1"/>
  <c r="CL82" i="5" s="1"/>
  <c r="CL83" i="5" s="1"/>
  <c r="CL84" i="5" s="1"/>
  <c r="CL85" i="5" s="1"/>
  <c r="BY86" i="5"/>
  <c r="BY87" i="5" s="1"/>
  <c r="BY88" i="5" s="1"/>
  <c r="BY89" i="5" s="1"/>
  <c r="BY90" i="5" s="1"/>
  <c r="BY91" i="5" s="1"/>
  <c r="BY92" i="5" s="1"/>
  <c r="BY93" i="5" s="1"/>
  <c r="BY94" i="5" s="1"/>
  <c r="BY95" i="5" s="1"/>
  <c r="BY96" i="5" s="1"/>
  <c r="BY97" i="5" s="1"/>
  <c r="BY98" i="5" s="1"/>
  <c r="CK6" i="5" s="1"/>
  <c r="CL86" i="5" l="1"/>
  <c r="CL87" i="5"/>
  <c r="CL88" i="5" s="1"/>
  <c r="CL89" i="5" s="1"/>
  <c r="CL90" i="5" s="1"/>
  <c r="CL91" i="5" s="1"/>
  <c r="CL92" i="5" s="1"/>
  <c r="CL93" i="5" s="1"/>
  <c r="CL94" i="5" s="1"/>
  <c r="CL95" i="5" s="1"/>
  <c r="CL96" i="5" s="1"/>
  <c r="CL97" i="5" s="1"/>
  <c r="U3" i="5"/>
  <c r="CL6" i="5" l="1"/>
  <c r="X2" i="15" s="1"/>
</calcChain>
</file>

<file path=xl/sharedStrings.xml><?xml version="1.0" encoding="utf-8"?>
<sst xmlns="http://schemas.openxmlformats.org/spreadsheetml/2006/main" count="8400" uniqueCount="1417">
  <si>
    <t>TipoDeDado</t>
  </si>
  <si>
    <t>razaoSocial</t>
  </si>
  <si>
    <t>cnpj</t>
  </si>
  <si>
    <t>dataConstituicao</t>
  </si>
  <si>
    <t>Fantasia:</t>
  </si>
  <si>
    <t>Inscr_Estadual:</t>
  </si>
  <si>
    <t>CREA/CAU</t>
  </si>
  <si>
    <t>UF CREA/CAU</t>
  </si>
  <si>
    <t>endereco</t>
  </si>
  <si>
    <t>complemento</t>
  </si>
  <si>
    <t>bairro</t>
  </si>
  <si>
    <t>uf</t>
  </si>
  <si>
    <t>cidade</t>
  </si>
  <si>
    <t>CEP</t>
  </si>
  <si>
    <t>celular 1</t>
  </si>
  <si>
    <t>celular 2</t>
  </si>
  <si>
    <t>email</t>
  </si>
  <si>
    <t>Edital 2023/1269:</t>
  </si>
  <si>
    <t>Edital 2019/1725:</t>
  </si>
  <si>
    <t>Nome_Preenchido por</t>
  </si>
  <si>
    <t>CPF_Preenchido por</t>
  </si>
  <si>
    <t>Data_Preenchimento</t>
  </si>
  <si>
    <t>Contrato_2019</t>
  </si>
  <si>
    <t>Mensagem_de_Envio</t>
  </si>
  <si>
    <t>dados_empresa</t>
  </si>
  <si>
    <t>Nao</t>
  </si>
  <si>
    <t>Nome</t>
  </si>
  <si>
    <t>DocID</t>
  </si>
  <si>
    <t>CPF</t>
  </si>
  <si>
    <t>Celular</t>
  </si>
  <si>
    <t>Nome:</t>
  </si>
  <si>
    <t>RG</t>
  </si>
  <si>
    <t>CPF:</t>
  </si>
  <si>
    <t>Tel. Celular:</t>
  </si>
  <si>
    <t>Formação:</t>
  </si>
  <si>
    <t>UF Micro</t>
  </si>
  <si>
    <t>Micro</t>
  </si>
  <si>
    <t>Cod_Micro</t>
  </si>
  <si>
    <t>Faixa</t>
  </si>
  <si>
    <t>Pct1</t>
  </si>
  <si>
    <t>Pct2</t>
  </si>
  <si>
    <t>Pct3</t>
  </si>
  <si>
    <t>Pct4</t>
  </si>
  <si>
    <t>Pct5</t>
  </si>
  <si>
    <t>Pct6</t>
  </si>
  <si>
    <t>Atividades 2019</t>
  </si>
  <si>
    <t>Diretoria de Infraestrutura, Suprimentos e Patrimônio</t>
  </si>
  <si>
    <t>Instruções (status do preenchimento)</t>
  </si>
  <si>
    <t>Formulário de Dados Cadastrais do Fornecedor</t>
  </si>
  <si>
    <t>Edital de Credenciamento 2024/00940(7421)</t>
  </si>
  <si>
    <t>Mensagem para o Credencia</t>
  </si>
  <si>
    <t>1 - Informações Gerais</t>
  </si>
  <si>
    <t>.</t>
  </si>
  <si>
    <t>Razão Social</t>
  </si>
  <si>
    <t>CNPJ</t>
  </si>
  <si>
    <t>Inscrição Estadual</t>
  </si>
  <si>
    <t>Data Constituição</t>
  </si>
  <si>
    <t>Nome Fantasia</t>
  </si>
  <si>
    <t>Nº CREA/CAU</t>
  </si>
  <si>
    <t>UF do CREA/CAU</t>
  </si>
  <si>
    <t>Endereço da Empresa</t>
  </si>
  <si>
    <t>Complemento</t>
  </si>
  <si>
    <t>Bairro</t>
  </si>
  <si>
    <t>UF do Endereço</t>
  </si>
  <si>
    <t>Município</t>
  </si>
  <si>
    <t>DDD</t>
  </si>
  <si>
    <t>E-mail</t>
  </si>
  <si>
    <t>Credenciada no Edital 2023/1269?</t>
  </si>
  <si>
    <t>Credenciada no Edital 2019/1725?</t>
  </si>
  <si>
    <t>Sim</t>
  </si>
  <si>
    <t>Não</t>
  </si>
  <si>
    <t>2 - RL - Responsáveis Legais (em caso de mais de 05 preencher novo formulário)</t>
  </si>
  <si>
    <t>RL 1</t>
  </si>
  <si>
    <t>Doc. Id. (Nº/Órgão/UF)</t>
  </si>
  <si>
    <t>RL 2</t>
  </si>
  <si>
    <t>RL 3</t>
  </si>
  <si>
    <t>RL 4</t>
  </si>
  <si>
    <t>RL 5</t>
  </si>
  <si>
    <t>3 - Responsáveis Técnicos (em caso de mais de 05 preencher novo formulário)</t>
  </si>
  <si>
    <t>Responsável Técnico 1</t>
  </si>
  <si>
    <t>Doc. Identidade (RG)</t>
  </si>
  <si>
    <t>DadosRT</t>
  </si>
  <si>
    <t>Quant UF</t>
  </si>
  <si>
    <t>Formação</t>
  </si>
  <si>
    <t>Eng.Civil</t>
  </si>
  <si>
    <t>Arquitetura</t>
  </si>
  <si>
    <t>Microrregiões de Preferência</t>
  </si>
  <si>
    <t>Pacotes de Serviços</t>
  </si>
  <si>
    <t>DESCRIÇÃO DOS PACOTES DE SERVIÇOS</t>
  </si>
  <si>
    <t>nº RT</t>
  </si>
  <si>
    <t>UF</t>
  </si>
  <si>
    <t>Código</t>
  </si>
  <si>
    <t>Pct 1</t>
  </si>
  <si>
    <t>Pct 2</t>
  </si>
  <si>
    <t>Pct 3</t>
  </si>
  <si>
    <t>Pct 4</t>
  </si>
  <si>
    <t>Pct 5</t>
  </si>
  <si>
    <t>Pct 6</t>
  </si>
  <si>
    <t>Observação</t>
  </si>
  <si>
    <t>Pacote 1</t>
  </si>
  <si>
    <t>AVA-101 e RCV-501</t>
  </si>
  <si>
    <t>Faixa de Deslocamento</t>
  </si>
  <si>
    <t>Faixa Limite</t>
  </si>
  <si>
    <t>Faixa Escolhida</t>
  </si>
  <si>
    <t>RT1</t>
  </si>
  <si>
    <t>Micro tipo A, B ou C</t>
  </si>
  <si>
    <t>Pacote 2</t>
  </si>
  <si>
    <t>AVA-101, AVR-102, AVA-103, AVA-104, RAU-105 e RCV-501</t>
  </si>
  <si>
    <t>Micro tipo B ou C</t>
  </si>
  <si>
    <t>Pacote 3</t>
  </si>
  <si>
    <t xml:space="preserve">EVT-301, EVT-302, EVT-303, RAE-304, AVD-305, AVA-401, </t>
  </si>
  <si>
    <t>EVT-402, EVT-403, RAE-404 e RCV-501</t>
  </si>
  <si>
    <t>Pacote 4</t>
  </si>
  <si>
    <t>AST-201, AST-202, AST-203 e RCV-501</t>
  </si>
  <si>
    <t>Micro tipo C</t>
  </si>
  <si>
    <t>Pacote 5</t>
  </si>
  <si>
    <t xml:space="preserve">VST-405, VST-406, VST-407, e RCV-501 </t>
  </si>
  <si>
    <t>Pacote 6</t>
  </si>
  <si>
    <t xml:space="preserve">ORC-408 e RCV-501 </t>
  </si>
  <si>
    <t>Responsável Técnico 2</t>
  </si>
  <si>
    <t>RT2</t>
  </si>
  <si>
    <t>Responsável Técnico 3</t>
  </si>
  <si>
    <t>RT3</t>
  </si>
  <si>
    <t>Responsável Técnico 4</t>
  </si>
  <si>
    <t>RT4</t>
  </si>
  <si>
    <t>Responsável Técnico 5</t>
  </si>
  <si>
    <t>RT5</t>
  </si>
  <si>
    <t>Responsável pelo preenchimento</t>
  </si>
  <si>
    <t>Ok</t>
  </si>
  <si>
    <t>Estado</t>
  </si>
  <si>
    <t>Data</t>
  </si>
  <si>
    <t>auxiliar para nome do arquivo</t>
  </si>
  <si>
    <t>Instruções</t>
  </si>
  <si>
    <t>ANEXO X – TERMO DE DECLARAÇÃO DE QUALIFICAÇÃO TÉCNICA</t>
  </si>
  <si>
    <t>Preencha os campos amarelos</t>
  </si>
  <si>
    <t xml:space="preserve">RAZÃO SOCIAL DA PARTICIPANTE: </t>
  </si>
  <si>
    <t xml:space="preserve">CNPJ: </t>
  </si>
  <si>
    <t>CONTRATO NO CERTAME 2019/01725(7421):</t>
  </si>
  <si>
    <t xml:space="preserve">Para fins de participação no Credenciamento 2024/0940(7421), DECLARAMOS que os profissionais informados </t>
  </si>
  <si>
    <t xml:space="preserve">nas atividades relacionadas abaixo. Portanto, para as referidas atividades, solicitamos a dispensa da </t>
  </si>
  <si>
    <t xml:space="preserve">apresentação da documentação comprobatória de qualificação técnica constante no Anexo IV, item 2 - </t>
  </si>
  <si>
    <t>PRÉ-REQUISITOS PARA HABILITAÇÃO TÉCNICA do Edital.</t>
  </si>
  <si>
    <t>Marque com "X" as atividades 2019</t>
  </si>
  <si>
    <t>Profissional</t>
  </si>
  <si>
    <t>Atividade(s)</t>
  </si>
  <si>
    <t>AVA-101</t>
  </si>
  <si>
    <t>AVR-102</t>
  </si>
  <si>
    <t>EVT-203</t>
  </si>
  <si>
    <t>EVT-303</t>
  </si>
  <si>
    <t>EVT-403</t>
  </si>
  <si>
    <t>VST-01</t>
  </si>
  <si>
    <t>VST-02</t>
  </si>
  <si>
    <t>VST-03</t>
  </si>
  <si>
    <t>ORC-01</t>
  </si>
  <si>
    <t>Local e data</t>
  </si>
  <si>
    <t>__________________________________________</t>
  </si>
  <si>
    <t>Nome, CPF e assinatura do representante legal</t>
  </si>
  <si>
    <t xml:space="preserve">           (responsável pelo preenchimento)</t>
  </si>
  <si>
    <t>A, B e C</t>
  </si>
  <si>
    <t>B e C</t>
  </si>
  <si>
    <t>C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</si>
  <si>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</si>
  <si>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</si>
  <si>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</si>
  <si>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</si>
  <si>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</si>
  <si>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</si>
  <si>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</si>
  <si>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</si>
  <si>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</si>
  <si>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</si>
  <si>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</si>
  <si>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</si>
  <si>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</si>
  <si>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</si>
  <si>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</si>
  <si>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</si>
  <si>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</si>
  <si>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</si>
  <si>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</si>
  <si>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</si>
  <si>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</si>
  <si>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</si>
  <si>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</si>
  <si>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</si>
  <si>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</si>
  <si>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</si>
  <si>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</si>
  <si>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Tabela Evanil 23/04/2024</t>
  </si>
  <si>
    <t>BRASILEIA-AC (C)</t>
  </si>
  <si>
    <t>ARAPIRACA-AL (B)</t>
  </si>
  <si>
    <t>APUI-AM (C)</t>
  </si>
  <si>
    <t>AMAPA-AP (C)</t>
  </si>
  <si>
    <t>ABARE-BA (C)</t>
  </si>
  <si>
    <t>ACARAU-CE (C)</t>
  </si>
  <si>
    <t>BRASILIA-DF (A)</t>
  </si>
  <si>
    <t>AFONSO CLAUDIO-ES (B)</t>
  </si>
  <si>
    <t>ANAPOLIS-GO (C)</t>
  </si>
  <si>
    <t>ALTO PARNAIBA-MA (C)</t>
  </si>
  <si>
    <t>AGUAS FORMOSAS-MG (C)</t>
  </si>
  <si>
    <t>AMAMBAI-MS (C)</t>
  </si>
  <si>
    <t>AGUA BOA-MT (B)</t>
  </si>
  <si>
    <t>ABAETETUBA-PA (C)</t>
  </si>
  <si>
    <t>CAJAZEIRAS-PB (B)</t>
  </si>
  <si>
    <t>AFOGADOS DA INGAZEIRA-PE (C)</t>
  </si>
  <si>
    <t>AVELINO LOPES-PI (C)</t>
  </si>
  <si>
    <t>CAMPO MOURAO-PR (B)</t>
  </si>
  <si>
    <t>ANGRA DOS REIS-RJ (B)</t>
  </si>
  <si>
    <t>CAICO-RN (B)</t>
  </si>
  <si>
    <t>ARIQUEMES-RO (B)</t>
  </si>
  <si>
    <t>AMAJARI-RR (C)</t>
  </si>
  <si>
    <t>ALEGRETE-RS (B)</t>
  </si>
  <si>
    <t>ARARANGUA-SC (C)</t>
  </si>
  <si>
    <t>ARACAJU-SE (A)</t>
  </si>
  <si>
    <t>ADAMANTINA-SP (C)</t>
  </si>
  <si>
    <t>ARAGUACU-TO (C)</t>
  </si>
  <si>
    <t/>
  </si>
  <si>
    <t>NOSSA SENHORA DA GLORIA-SE (B)</t>
  </si>
  <si>
    <t>SAO MATEUS-ES (C)</t>
  </si>
  <si>
    <t>ALTA FLORESTA-MT (C)</t>
  </si>
  <si>
    <t>ITAPORANGA-PB (C)</t>
  </si>
  <si>
    <t>CERRO AZUL-PR (C)</t>
  </si>
  <si>
    <t>CABO FRIO-RJ (C)</t>
  </si>
  <si>
    <t>CACOAL-RO (C)</t>
  </si>
  <si>
    <t>BAGE-RS (C)</t>
  </si>
  <si>
    <t>Micro-UF (Tipo)</t>
  </si>
  <si>
    <t>UF da Micro</t>
  </si>
  <si>
    <t>Código da Micro</t>
  </si>
  <si>
    <t>Nome da Micro</t>
  </si>
  <si>
    <t>Classificação da Micro</t>
  </si>
  <si>
    <t>Faixa Num</t>
  </si>
  <si>
    <t>Nome da Micro_Sem acento</t>
  </si>
  <si>
    <t>CRUZEIRO DO SUL-AC (C)</t>
  </si>
  <si>
    <t>MACEIO-AL (A)</t>
  </si>
  <si>
    <t>BOCA DO ACRE-AM (C)</t>
  </si>
  <si>
    <t>LARANJAL DO JARI-AP (C)</t>
  </si>
  <si>
    <t>BARRA-BA (C)</t>
  </si>
  <si>
    <t>BATURITE-CE (B)</t>
  </si>
  <si>
    <t>CACHOEIRO DE ITAPEMIRIM-ES (B)</t>
  </si>
  <si>
    <t>CALDAS NOVAS-GO (B)</t>
  </si>
  <si>
    <t>AMARANTE DO MARANHAO-MA (C)</t>
  </si>
  <si>
    <t>ALFENAS-MG (C)</t>
  </si>
  <si>
    <t>AQUIDAUANA-MS (B)</t>
  </si>
  <si>
    <t>AFUA-PA (C)</t>
  </si>
  <si>
    <t>CAMPINA GRANDE-PB (B)</t>
  </si>
  <si>
    <t>AFRANIO-PE (C)</t>
  </si>
  <si>
    <t>BERTOLINIA-PI (C)</t>
  </si>
  <si>
    <t>CAPANEMA-PR (B)</t>
  </si>
  <si>
    <t>CURRAIS NOVOS-RN (B)</t>
  </si>
  <si>
    <t>BOA VISTA-RR (A)</t>
  </si>
  <si>
    <t>BLUMENAU-SC (B)</t>
  </si>
  <si>
    <t>ANDRADINA-SP (B)</t>
  </si>
  <si>
    <t>ARAGUAINA-TO (B)</t>
  </si>
  <si>
    <t>SANTANA DO IPANEMA-AL (B)</t>
  </si>
  <si>
    <t>CARACARAI-RR (C)</t>
  </si>
  <si>
    <t>CRATEUS-CE (C)</t>
  </si>
  <si>
    <t>CAMPOS BELOS-GO (C)</t>
  </si>
  <si>
    <t>BATAGUASSU-MS (C)</t>
  </si>
  <si>
    <t>ARIPUANA-MT (C)</t>
  </si>
  <si>
    <t>GUARAQUECABA-PR (C)</t>
  </si>
  <si>
    <t>ITAPERUNA-RJ (C)</t>
  </si>
  <si>
    <t>CAMPO NOVO DE RONDONIA-RO (C)</t>
  </si>
  <si>
    <t>CHUI-RS (C)</t>
  </si>
  <si>
    <t>BRUSQUE-SC (C)</t>
  </si>
  <si>
    <t>ARARAQUARA-SP (C)</t>
  </si>
  <si>
    <t>ARAPOEMA-TO (C)</t>
  </si>
  <si>
    <t>BRASÍLIA</t>
  </si>
  <si>
    <t>A</t>
  </si>
  <si>
    <t>BRASILIA</t>
  </si>
  <si>
    <t>RIO BRANCO-AC (A)</t>
  </si>
  <si>
    <t>CARAUARI-AM (C)</t>
  </si>
  <si>
    <t>MACAPA-AP (A)</t>
  </si>
  <si>
    <t>BARRA DA ESTIVA-BA (C)</t>
  </si>
  <si>
    <t>CAMOCIM-CE (B)</t>
  </si>
  <si>
    <t>COLATINA-ES (B)</t>
  </si>
  <si>
    <t>ARAME-MA (C)</t>
  </si>
  <si>
    <t>ALMENARA-MG (C)</t>
  </si>
  <si>
    <t>ALMEIRIM-PA (C)</t>
  </si>
  <si>
    <t>ARARIPINA-PE (C)</t>
  </si>
  <si>
    <t>CANTO DO BURITI-PI (C)</t>
  </si>
  <si>
    <t>CASCAVEL-PR (B)</t>
  </si>
  <si>
    <t>CAMPOS DOS GOYTACAZES-RJ (B)</t>
  </si>
  <si>
    <t>MOSSORO-RN (B)</t>
  </si>
  <si>
    <t>CACAPAVA DO SUL-RS (B)</t>
  </si>
  <si>
    <t>ARACATUBA-SP (B)</t>
  </si>
  <si>
    <t>SENA MADUREIRA-AC (C)</t>
  </si>
  <si>
    <t>OIAPOQUE-AP (C)</t>
  </si>
  <si>
    <t>NORMANDIA-RR (C)</t>
  </si>
  <si>
    <t>QUIXERAMOBIM-CE (C)</t>
  </si>
  <si>
    <t>CHAPADAO DO CEU-GO (C)</t>
  </si>
  <si>
    <t>COXIM-MS (C)</t>
  </si>
  <si>
    <t>BRASNORTE-MT (C)</t>
  </si>
  <si>
    <t>PARANAVAI-PR (C)</t>
  </si>
  <si>
    <t>NOVA FRIBURGO-RJ (C)</t>
  </si>
  <si>
    <t>CEREJEIRAS-RO (C)</t>
  </si>
  <si>
    <t>LAJEADO-RS (C)</t>
  </si>
  <si>
    <t>ASSIS-SP (C)</t>
  </si>
  <si>
    <t>ARRAIAS-TO (C)</t>
  </si>
  <si>
    <t>ANÁPOLIS</t>
  </si>
  <si>
    <t>ANAPOLIS</t>
  </si>
  <si>
    <t>CAREIRO-AM (C)</t>
  </si>
  <si>
    <t>BARREIRAS-BA (B)</t>
  </si>
  <si>
    <t>CANINDE-CE (B)</t>
  </si>
  <si>
    <t>LINHARES-ES (B)</t>
  </si>
  <si>
    <t>CATALAO-GO (B)</t>
  </si>
  <si>
    <t>BACABAL-MA (B)</t>
  </si>
  <si>
    <t>ANDRELANDIA-MG (C)</t>
  </si>
  <si>
    <t>CAMPO GRANDE-MS (A)</t>
  </si>
  <si>
    <t>BARRA DO GARCAS-MT (B)</t>
  </si>
  <si>
    <t>ALTAMIRA-PA (B)</t>
  </si>
  <si>
    <t>JOAO PESSOA-PB (A)</t>
  </si>
  <si>
    <t>CARUARU-PE (B)</t>
  </si>
  <si>
    <t>CASTELO DO PIAUI-PI (C)</t>
  </si>
  <si>
    <t>NATAL-RN (A)</t>
  </si>
  <si>
    <t>CAMAQUA-RS (B)</t>
  </si>
  <si>
    <t>CACADOR-SC (B)</t>
  </si>
  <si>
    <t>TARAUACA-AC (C)</t>
  </si>
  <si>
    <t>PORTO GRANDE-AP (C)</t>
  </si>
  <si>
    <t>CORUMBA-MS (B)</t>
  </si>
  <si>
    <t>PATOS-PB (B)</t>
  </si>
  <si>
    <t>PAU DOS FERROS-RN (B)</t>
  </si>
  <si>
    <t>PACARAIMA-RR (C)</t>
  </si>
  <si>
    <t>CACULE-BA (C)</t>
  </si>
  <si>
    <t>SENADOR POMPEU-CE (C)</t>
  </si>
  <si>
    <t>ITARUMA-GO (C)</t>
  </si>
  <si>
    <t>BURITICUPU-MA (C)</t>
  </si>
  <si>
    <t>JARDIM-MS (C)</t>
  </si>
  <si>
    <t>CAMPO NOVO DO PARECIS-MT (C)</t>
  </si>
  <si>
    <t>BREVES-PA (C)</t>
  </si>
  <si>
    <t>SANTA MARIA DA BOA VISTA-PE (C)</t>
  </si>
  <si>
    <t>TOLEDO-PR (C)</t>
  </si>
  <si>
    <t>GUAJARA-MIRIM-RO (C)</t>
  </si>
  <si>
    <t>MOSTARDAS-RS (C)</t>
  </si>
  <si>
    <t>BRAGANCA PAULISTA-SP (C)</t>
  </si>
  <si>
    <t>CASEARA-TO (C)</t>
  </si>
  <si>
    <t>CALDAS NOVAS</t>
  </si>
  <si>
    <t>B</t>
  </si>
  <si>
    <t>COARI-AM (C)</t>
  </si>
  <si>
    <t>BOM JESUS DA LAPA-BA (B)</t>
  </si>
  <si>
    <t>CERES-GO (B)</t>
  </si>
  <si>
    <t>BALSAS-MA (B)</t>
  </si>
  <si>
    <t>ARACUAI-MG (B)</t>
  </si>
  <si>
    <t>BELEM-PA (A)</t>
  </si>
  <si>
    <t>GARANHUNS-PE (B)</t>
  </si>
  <si>
    <t>CORRENTE-PI (C)</t>
  </si>
  <si>
    <t>CIANORTE-PR (B)</t>
  </si>
  <si>
    <t>MACAE-RJ (B)</t>
  </si>
  <si>
    <t>CARAZINHO-RS (B)</t>
  </si>
  <si>
    <t>CHAPECO-SC (B)</t>
  </si>
  <si>
    <t>COSTA RICA-MS (B)</t>
  </si>
  <si>
    <t>BRAGANCA-PA (B)</t>
  </si>
  <si>
    <t>SOUSA-PB (B)</t>
  </si>
  <si>
    <t>RORAINOPOLIS-RR (C)</t>
  </si>
  <si>
    <t>CAMACAN-BA (C)</t>
  </si>
  <si>
    <t>TAUA-CE (C)</t>
  </si>
  <si>
    <t>MINACU-GO (C)</t>
  </si>
  <si>
    <t>CAROLINA-MA (C)</t>
  </si>
  <si>
    <t>ARINOS-MG (C)</t>
  </si>
  <si>
    <t>NOVA ANDRADINA-MS (C)</t>
  </si>
  <si>
    <t>COCALINHO-MT (C)</t>
  </si>
  <si>
    <t>CAMETA-PA (C)</t>
  </si>
  <si>
    <t>MACHADINHO D'OESTE-RO (C)</t>
  </si>
  <si>
    <t>QUARAI-RS (C)</t>
  </si>
  <si>
    <t>CATANDUVA-SP (C)</t>
  </si>
  <si>
    <t>CENTENARIO-TO (C)</t>
  </si>
  <si>
    <t>CAMPOS BELOS</t>
  </si>
  <si>
    <t>CODAJAS-AM (C)</t>
  </si>
  <si>
    <t>BRUMADO-BA (B)</t>
  </si>
  <si>
    <t>FORTALEZA-CE (A)</t>
  </si>
  <si>
    <t>VITORIA-ES (A)</t>
  </si>
  <si>
    <t>BARREIRINHAS-MA (B)</t>
  </si>
  <si>
    <t>ARAXA-MG (B)</t>
  </si>
  <si>
    <t>CACERES-MT (B)</t>
  </si>
  <si>
    <t>PETROLINA-PE (B)</t>
  </si>
  <si>
    <t>ESPERANTINA-PI (C)</t>
  </si>
  <si>
    <t>CURITIBA-PR (A)</t>
  </si>
  <si>
    <t>JI-PARANA-RO (B)</t>
  </si>
  <si>
    <t>CAXIAS DO SUL-RS (A)</t>
  </si>
  <si>
    <t>CONCORDIA-SC (B)</t>
  </si>
  <si>
    <t>AVARE-SP (B)</t>
  </si>
  <si>
    <t>IGUATU-CE (B)</t>
  </si>
  <si>
    <t>FOZ DO IGUACU-PR (B)</t>
  </si>
  <si>
    <t>UIRAMUTA-RR (C)</t>
  </si>
  <si>
    <t>CARINHANHA-BA (C)</t>
  </si>
  <si>
    <t>MOZARLANDIA-GO (C)</t>
  </si>
  <si>
    <t>CARUTAPERA-MA (C)</t>
  </si>
  <si>
    <t>FORMOSO-MG (C)</t>
  </si>
  <si>
    <t>PARANAIBA-MS (C)</t>
  </si>
  <si>
    <t>COLIDER-MT (C)</t>
  </si>
  <si>
    <t>CASTANHAL-PA (C)</t>
  </si>
  <si>
    <t>SAO FRANCISCO DO GUAPORE-RO (C)</t>
  </si>
  <si>
    <t>SANTANA DO LIVRAMENTO-RS (C)</t>
  </si>
  <si>
    <t>JALES-SP (C)</t>
  </si>
  <si>
    <t>COLINAS DO TOCANTINS-TO (C)</t>
  </si>
  <si>
    <t>ARRAIAS</t>
  </si>
  <si>
    <t>EIRUNEPE-AM (C)</t>
  </si>
  <si>
    <t>CRIXAS-GO (B)</t>
  </si>
  <si>
    <t>RECIFE-PE (A)</t>
  </si>
  <si>
    <t>FLORIANO-PI (B)</t>
  </si>
  <si>
    <t>RIO DE JANEIRO-RJ (A)</t>
  </si>
  <si>
    <t>CRICIUMA-SC (B)</t>
  </si>
  <si>
    <t>BARRETOS-SP (B)</t>
  </si>
  <si>
    <t>IPU-CE (B)</t>
  </si>
  <si>
    <t>DOURADOS-MS (B)</t>
  </si>
  <si>
    <t>SALGUEIRO-PE (B)</t>
  </si>
  <si>
    <t>FRANCISCO BELTRAO-PR (B)</t>
  </si>
  <si>
    <t>VOLTA REDONDA-RJ (B)</t>
  </si>
  <si>
    <t>CRUZ ALTA-RS (B)</t>
  </si>
  <si>
    <t>COCOS-BA (C)</t>
  </si>
  <si>
    <t>QUIRINOPOLIS-GO (C)</t>
  </si>
  <si>
    <t>COELHO NETO-MA (C)</t>
  </si>
  <si>
    <t>GRAO MOGOL-MG (C)</t>
  </si>
  <si>
    <t>PARANHOS-MS (C)</t>
  </si>
  <si>
    <t>COLNIZA-MT (C)</t>
  </si>
  <si>
    <t>DOM ELISEU-PA (C)</t>
  </si>
  <si>
    <t>MARCOS PARENTE-PI (C)</t>
  </si>
  <si>
    <t>SAO MIGUEL DO GUAPORE-RO (C)</t>
  </si>
  <si>
    <t>SANTIAGO-RS (C)</t>
  </si>
  <si>
    <t>JAU-SP (C)</t>
  </si>
  <si>
    <t>COUTO MAGALHAES-TO (C)</t>
  </si>
  <si>
    <t>DIANOPOLIS-TO (C)</t>
  </si>
  <si>
    <t>DIANÓPOLIS</t>
  </si>
  <si>
    <t>DIANOPOLIS</t>
  </si>
  <si>
    <t>HUMAITA-AM (C)</t>
  </si>
  <si>
    <t>GOIANESIA-GO (B)</t>
  </si>
  <si>
    <t>BARBACENA-MG (B)</t>
  </si>
  <si>
    <t>CAMPO VERDE-MT (B)</t>
  </si>
  <si>
    <t>PORTO VELHO-RO (A)</t>
  </si>
  <si>
    <t>FLORIANOPOLIS-SC (A)</t>
  </si>
  <si>
    <t>BAURU-SP (B)</t>
  </si>
  <si>
    <t>ITAPIPOCA-CE (B)</t>
  </si>
  <si>
    <t>IGUATEMI-MS (B)</t>
  </si>
  <si>
    <t>CAPANEMA-PA (B)</t>
  </si>
  <si>
    <t>GUARAPUAVA-PR (B)</t>
  </si>
  <si>
    <t>ERECHIM-RS (B)</t>
  </si>
  <si>
    <t>ITAJAI-SC (B)</t>
  </si>
  <si>
    <t>COTEGIPE-BA (C)</t>
  </si>
  <si>
    <t>SAO LUIS DE MONTES BELOS-GO (C)</t>
  </si>
  <si>
    <t>COLINAS-MA (C)</t>
  </si>
  <si>
    <t>ITURAMA-MG (C)</t>
  </si>
  <si>
    <t>PONTA PORA-MS (C)</t>
  </si>
  <si>
    <t>COMODORO-MT (C)</t>
  </si>
  <si>
    <t>JACAREACANGA-PA (C)</t>
  </si>
  <si>
    <t>PAULISTANA-PI (C)</t>
  </si>
  <si>
    <t>SAO BORJA-RS (C)</t>
  </si>
  <si>
    <t>LIMEIRA-SP (C)</t>
  </si>
  <si>
    <t>NATIVIDADE-TO (C)</t>
  </si>
  <si>
    <t>NATIVIDADE</t>
  </si>
  <si>
    <t>ITACOATIARA-AM (B)</t>
  </si>
  <si>
    <t>GOIANIA-GO (A)</t>
  </si>
  <si>
    <t>BELO HORIZONTE-MG (A)</t>
  </si>
  <si>
    <t>PARNAIBA-PI (B)</t>
  </si>
  <si>
    <t>BOTUCATU-SP (B)</t>
  </si>
  <si>
    <t>JUAZEIRO DO NORTE-CE (B)</t>
  </si>
  <si>
    <t>IPORA-GO (B)</t>
  </si>
  <si>
    <t>CAPELINHA-MG (B)</t>
  </si>
  <si>
    <t>SERRA TALHADA-PE (B)</t>
  </si>
  <si>
    <t>FREDERICO WESTPHALEN-RS (B)</t>
  </si>
  <si>
    <t>JOACABA-SC (B)</t>
  </si>
  <si>
    <t>ITAPIRANGA-AM (C)</t>
  </si>
  <si>
    <t>EUCLIDES DA CUNHA-BA (C)</t>
  </si>
  <si>
    <t>SAO MIGUEL DO ARAGUAIA-GO (C)</t>
  </si>
  <si>
    <t>CURURUPU-MA (C)</t>
  </si>
  <si>
    <t>JOAO PINHEIRO-MG (C)</t>
  </si>
  <si>
    <t>PORTO MURTINHO-MS (C)</t>
  </si>
  <si>
    <t>CONFRESA-MT (C)</t>
  </si>
  <si>
    <t>JACUNDA-PA (C)</t>
  </si>
  <si>
    <t>PRATA DO PIAUI-PI (C)</t>
  </si>
  <si>
    <t>SAO GABRIEL-RS (C)</t>
  </si>
  <si>
    <t>REGISTRO-SP (C)</t>
  </si>
  <si>
    <t>GOIATINS-TO (C)</t>
  </si>
  <si>
    <t>TAGUATINGA-TO (C)</t>
  </si>
  <si>
    <t>TAGUATINGA</t>
  </si>
  <si>
    <t>CHAPADINHA-MA (B)</t>
  </si>
  <si>
    <t>ITABERAI-GO (B)</t>
  </si>
  <si>
    <t>CARATINGA-MG (B)</t>
  </si>
  <si>
    <t>NAVIRAI-MS (B)</t>
  </si>
  <si>
    <t>IVAIPORA-PR (B)</t>
  </si>
  <si>
    <t>VILHENA-RO (B)</t>
  </si>
  <si>
    <t>IJUI-RS (B)</t>
  </si>
  <si>
    <t>LAGES-SC (B)</t>
  </si>
  <si>
    <t>LABREA-AM (C)</t>
  </si>
  <si>
    <t>IBOTIRAMA-BA (C)</t>
  </si>
  <si>
    <t>URUACU-GO (C)</t>
  </si>
  <si>
    <t>FERNANDO FALCAO-MA (C)</t>
  </si>
  <si>
    <t>MANGA-MG (C)</t>
  </si>
  <si>
    <t>SAO GABRIEL DO OESTE-MS (C)</t>
  </si>
  <si>
    <t>COTRIGUACU-MT (C)</t>
  </si>
  <si>
    <t>MONTE ALEGRE-PA (C)</t>
  </si>
  <si>
    <t>REGENERACAO-PI (C)</t>
  </si>
  <si>
    <t>URUGUAIANA-RS (C)</t>
  </si>
  <si>
    <t>RIO CLARO-SP (C)</t>
  </si>
  <si>
    <t>GUARAI-TO (C)</t>
  </si>
  <si>
    <t>CATALÃO</t>
  </si>
  <si>
    <t>CATALAO</t>
  </si>
  <si>
    <t>CONCEICAO DO COITE-BA (B)</t>
  </si>
  <si>
    <t>PICOS-PI (B)</t>
  </si>
  <si>
    <t>JOINVILLE-SC (A)</t>
  </si>
  <si>
    <t>CAMPINAS-SP (A)</t>
  </si>
  <si>
    <t>CATAGUASES-MG (B)</t>
  </si>
  <si>
    <t>ITAITUBA-PA (B)</t>
  </si>
  <si>
    <t>JAGUARIAIVA-PR (B)</t>
  </si>
  <si>
    <t>JAGUARAO-RS (B)</t>
  </si>
  <si>
    <t>RIO DO SUL-SC (B)</t>
  </si>
  <si>
    <t>MANICORE-AM (C)</t>
  </si>
  <si>
    <t>IPUPIARA-BA (C)</t>
  </si>
  <si>
    <t>FORTALEZA DOS NOGUEIRAS-MA (C)</t>
  </si>
  <si>
    <t>MANHUACU-MG (C)</t>
  </si>
  <si>
    <t>DIAMANTINO-MT (C)</t>
  </si>
  <si>
    <t>MUANA-PA (C)</t>
  </si>
  <si>
    <t>RIBEIRO GONCALVES-PI (C)</t>
  </si>
  <si>
    <t>SAO SEBASTIAO-SP (C)</t>
  </si>
  <si>
    <t>LAGOA DA CONFUSAO-TO (C)</t>
  </si>
  <si>
    <t>CERES</t>
  </si>
  <si>
    <t>MANAUS-AM (A)</t>
  </si>
  <si>
    <t>PIRACURUCA-PI (B)</t>
  </si>
  <si>
    <t>GURUPI-TO (B)</t>
  </si>
  <si>
    <t>SOBRAL-CE (B)</t>
  </si>
  <si>
    <t>ITUMBIARA-GO (B)</t>
  </si>
  <si>
    <t>CONSELHEIRO LAFAIETE-MG (B)</t>
  </si>
  <si>
    <t>LARANJEIRAS DO SUL-PR (B)</t>
  </si>
  <si>
    <t>SAO MIGUEL DO OESTE-SC (B)</t>
  </si>
  <si>
    <t>FERNANDOPOLIS-SP (B)</t>
  </si>
  <si>
    <t>MARAA-AM (C)</t>
  </si>
  <si>
    <t>ITAETE-BA (C)</t>
  </si>
  <si>
    <t>GOVERNADOR NUNES FREIRE-MA (C)</t>
  </si>
  <si>
    <t>NANUQUE-MG (C)</t>
  </si>
  <si>
    <t>GAUCHA DO NORTE-MT (C)</t>
  </si>
  <si>
    <t>NOVO PROGRESSO-PA (C)</t>
  </si>
  <si>
    <t>SANTA FILOMENA-PI (C)</t>
  </si>
  <si>
    <t>LIZARDA-TO (C)</t>
  </si>
  <si>
    <t>CRIXÁS</t>
  </si>
  <si>
    <t>CRIXAS</t>
  </si>
  <si>
    <t>JUSSARA-GO (B)</t>
  </si>
  <si>
    <t>CURVELO-MG (B)</t>
  </si>
  <si>
    <t>MARINGA-PR (B)</t>
  </si>
  <si>
    <t>TUBARAO-SC (B)</t>
  </si>
  <si>
    <t>FRANCA-SP (B)</t>
  </si>
  <si>
    <t>NOVO AIRAO-AM (C)</t>
  </si>
  <si>
    <t>ITANHEM-BA (C)</t>
  </si>
  <si>
    <t>SAO BERNARDO-MA (C)</t>
  </si>
  <si>
    <t>PATROCINIO-MG (C)</t>
  </si>
  <si>
    <t>ITIQUIRA-MT (C)</t>
  </si>
  <si>
    <t>OBIDOS-PA (C)</t>
  </si>
  <si>
    <t>SAO RAIMUNDO NONATO-PI (C)</t>
  </si>
  <si>
    <t>MATEIROS-TO (C)</t>
  </si>
  <si>
    <t>MOZARLÂNDIA</t>
  </si>
  <si>
    <t>MOZARLANDIA</t>
  </si>
  <si>
    <t>EUNAPOLIS-BA (B)</t>
  </si>
  <si>
    <t>LONDRINA-PR (A)</t>
  </si>
  <si>
    <t>DIAMANTINA-MG (B)</t>
  </si>
  <si>
    <t>MARABA-PA (B)</t>
  </si>
  <si>
    <t>PARANAGUA-PR (B)</t>
  </si>
  <si>
    <t>PASSO FUNDO-RS (B)</t>
  </si>
  <si>
    <t>GUARATINGUETA-SP (B)</t>
  </si>
  <si>
    <t>NOVO ARIPUANA-AM (C)</t>
  </si>
  <si>
    <t>JACOBINA-BA (C)</t>
  </si>
  <si>
    <t>SAO DOMINGOS DO AZEITAO-MA (C)</t>
  </si>
  <si>
    <t>RIO PARDO DE MINAS-MG (C)</t>
  </si>
  <si>
    <t>JUARA-MT (C)</t>
  </si>
  <si>
    <t>ORIXIMINA-PA (C)</t>
  </si>
  <si>
    <t>SIMPLICIO MENDES-PI (C)</t>
  </si>
  <si>
    <t>GOIANÉSIA</t>
  </si>
  <si>
    <t>GOIANESIA</t>
  </si>
  <si>
    <t>FEIRA DE SANTANA-BA (A)</t>
  </si>
  <si>
    <t>CUIABA-MT (A)</t>
  </si>
  <si>
    <t>GUANAMBI-BA (B)</t>
  </si>
  <si>
    <t>MINEIROS-GO (B)</t>
  </si>
  <si>
    <t>DIVINOPOLIS-MG (B)</t>
  </si>
  <si>
    <t>PELOTAS-RS (B)</t>
  </si>
  <si>
    <t>ITANHAEM-SP (B)</t>
  </si>
  <si>
    <t>PARINTINS-AM (C)</t>
  </si>
  <si>
    <t>MACAUBAS-BA (C)</t>
  </si>
  <si>
    <t>SAO PEDRO DA AGUA BRANCA-MA (C)</t>
  </si>
  <si>
    <t>SAO JOAO DA PONTE-MG (C)</t>
  </si>
  <si>
    <t>JUINA-MT (C)</t>
  </si>
  <si>
    <t>PACAJA-PA (C)</t>
  </si>
  <si>
    <t>URUCUI-PI (C)</t>
  </si>
  <si>
    <t>PALMEIROPOLIS-TO (C)</t>
  </si>
  <si>
    <t>GOIÂNIA</t>
  </si>
  <si>
    <t>GOIANIA</t>
  </si>
  <si>
    <t>PATO BRANCO-PR (B)</t>
  </si>
  <si>
    <t>ITAPETININGA-SP (B)</t>
  </si>
  <si>
    <t>TABATINGA-AM (C)</t>
  </si>
  <si>
    <t>MORPARA-BA (C)</t>
  </si>
  <si>
    <t>SAO RAIMUNDO DAS MANGABEIRAS-MA (C)</t>
  </si>
  <si>
    <t>SAO ROMAO-MG (C)</t>
  </si>
  <si>
    <t>JURUENA-MT (C)</t>
  </si>
  <si>
    <t>PORTO DE MOZ-PA (C)</t>
  </si>
  <si>
    <t>PONTE ALTA DO TOCANTINS-TO (C)</t>
  </si>
  <si>
    <t>ITABERAÍ</t>
  </si>
  <si>
    <t>ITABERAI</t>
  </si>
  <si>
    <t>GRAJAU-MA (B)</t>
  </si>
  <si>
    <t>PORTO ALEGRE-RS (A)</t>
  </si>
  <si>
    <t>PALMAS-TO (A)</t>
  </si>
  <si>
    <t>PRESIDENTE FIGUEIREDO-AM (B)</t>
  </si>
  <si>
    <t>ILHEUS-BA (B)</t>
  </si>
  <si>
    <t>PORANGATU-GO (B)</t>
  </si>
  <si>
    <t>GOVERNADOR VALADARES-MG (B)</t>
  </si>
  <si>
    <t>PONTA GROSSA-PR (B)</t>
  </si>
  <si>
    <t>SANTA CRUZ DO SUL-RS (B)</t>
  </si>
  <si>
    <t>ITAPEVA-SP (B)</t>
  </si>
  <si>
    <t>TEFE-AM (C)</t>
  </si>
  <si>
    <t>PIATA-BA (C)</t>
  </si>
  <si>
    <t>TURIACU-MA (C)</t>
  </si>
  <si>
    <t>NOVA BANDEIRANTES-MT (C)</t>
  </si>
  <si>
    <t>RONDON DO PARA-PA (C)</t>
  </si>
  <si>
    <t>IPORÁ</t>
  </si>
  <si>
    <t>IPORA</t>
  </si>
  <si>
    <t>IMPERATRIZ-MA (B)</t>
  </si>
  <si>
    <t>SANTO ANTONIO DA PLATINA-PR (B)</t>
  </si>
  <si>
    <t>SANTA MARIA-RS (B)</t>
  </si>
  <si>
    <t>SANTA MARIA DA VITORIA-BA (C)</t>
  </si>
  <si>
    <t>PEIXOTO DE AZEVEDO-MT (C)</t>
  </si>
  <si>
    <t>RUROPOLIS-PA (C)</t>
  </si>
  <si>
    <t>TOCANTINOPOLIS-TO (C)</t>
  </si>
  <si>
    <t>ITUMBIARA</t>
  </si>
  <si>
    <t>ITAPECURU MIRIM-MA (B)</t>
  </si>
  <si>
    <t>TERESINA-PI (A)</t>
  </si>
  <si>
    <t>IRECE-BA (B)</t>
  </si>
  <si>
    <t>RIO VERDE-GO (B)</t>
  </si>
  <si>
    <t>GUANHAES-MG (B)</t>
  </si>
  <si>
    <t>TELEMACO BORBA-PR (B)</t>
  </si>
  <si>
    <t>SANTA ROSA-RS (B)</t>
  </si>
  <si>
    <t>SANTA RITA DE CASSIA-BA (C)</t>
  </si>
  <si>
    <t>PONTES E LACERDA-MT (C)</t>
  </si>
  <si>
    <t>SANTA MARIA DAS BARREIRAS-PA (C)</t>
  </si>
  <si>
    <t>XAMBIOA-TO (C)</t>
  </si>
  <si>
    <t>JUSSARA</t>
  </si>
  <si>
    <t>PEDREIRAS-MA (B)</t>
  </si>
  <si>
    <t>ITABERABA-BA (B)</t>
  </si>
  <si>
    <t>IPATINGA-MG (B)</t>
  </si>
  <si>
    <t>SEABRA-BA (C)</t>
  </si>
  <si>
    <t>QUERENCIA-MT (C)</t>
  </si>
  <si>
    <t>SANTANA DO ARAGUAIA-PA (C)</t>
  </si>
  <si>
    <t>MINAÇU</t>
  </si>
  <si>
    <t>MINACU</t>
  </si>
  <si>
    <t>PINHEIRO-MA (B)</t>
  </si>
  <si>
    <t>ITABIRA-MG (B)</t>
  </si>
  <si>
    <t>PARAGOMINAS-PA (B)</t>
  </si>
  <si>
    <t>UMUARAMA-PR (B)</t>
  </si>
  <si>
    <t>MARILIA-SP (B)</t>
  </si>
  <si>
    <t>SENTO SE-BA (C)</t>
  </si>
  <si>
    <t>RONDOLANDIA-MT (C)</t>
  </si>
  <si>
    <t>SAO DOMINGOS DO ARAGUAIA-PA (C)</t>
  </si>
  <si>
    <t>PALMEIRÓPOLIS</t>
  </si>
  <si>
    <t>PALMEIROPOLIS</t>
  </si>
  <si>
    <t>PRESIDENTE DUTRA-MA (B)</t>
  </si>
  <si>
    <t>ITAJUBA-MG (B)</t>
  </si>
  <si>
    <t>NOVA MUTUM-MT (B)</t>
  </si>
  <si>
    <t>PARAUAPEBAS-PA (B)</t>
  </si>
  <si>
    <t>UNIAO DA VITORIA-PR (B)</t>
  </si>
  <si>
    <t>SANTO ANGELO-RS (B)</t>
  </si>
  <si>
    <t>OURINHOS-SP (B)</t>
  </si>
  <si>
    <t>SERRA DOURADA-BA (C)</t>
  </si>
  <si>
    <t>SANTA TEREZINHA-MT (C)</t>
  </si>
  <si>
    <t>SAO FELIX DO XINGU-PA (C)</t>
  </si>
  <si>
    <t>CHAPADÃO DO CÉU</t>
  </si>
  <si>
    <t>CHAPADAO DO CEU</t>
  </si>
  <si>
    <t>SANTA INES-MA (B)</t>
  </si>
  <si>
    <t>ITUIUTABA-MG (B)</t>
  </si>
  <si>
    <t>PIRACICABA-SP (B)</t>
  </si>
  <si>
    <t>UAUA-BA (C)</t>
  </si>
  <si>
    <t>SAO FELIX DO ARAGUAIA-MT (C)</t>
  </si>
  <si>
    <t>SAO GERALDO DO ARAGUAIA-PA (C)</t>
  </si>
  <si>
    <t>MINEIROS</t>
  </si>
  <si>
    <t>JEQUIE-BA (B)</t>
  </si>
  <si>
    <t>REDENCAO-PA (B)</t>
  </si>
  <si>
    <t>PRESIDENTE PRUDENTE-SP (B)</t>
  </si>
  <si>
    <t>UTINGA-BA (C)</t>
  </si>
  <si>
    <t>SAO JOSE DO RIO CLARO-MT (C)</t>
  </si>
  <si>
    <t>TAILANDIA-PA (C)</t>
  </si>
  <si>
    <t>COSTA RICA</t>
  </si>
  <si>
    <t>JANAUBA-MG (B)</t>
  </si>
  <si>
    <t>PRIMAVERA DO LESTE-MT (B)</t>
  </si>
  <si>
    <t>VALENCA-BA (C)</t>
  </si>
  <si>
    <t>SAO JOSE DO XINGU-MT (C)</t>
  </si>
  <si>
    <t>TOME-ACU-PA (C)</t>
  </si>
  <si>
    <t>PORANGATU</t>
  </si>
  <si>
    <t>SAO LUIS-MA (A)</t>
  </si>
  <si>
    <t>JANUARIA-MG (B)</t>
  </si>
  <si>
    <t>VACARIA-RS (B)</t>
  </si>
  <si>
    <t>XIQUE-XIQUE-BA (C)</t>
  </si>
  <si>
    <t>TESOURO-MT (C)</t>
  </si>
  <si>
    <t>TUCUMA-PA (C)</t>
  </si>
  <si>
    <t>SÃO MIGUEL DO ARAGUAIA</t>
  </si>
  <si>
    <t>SAO MIGUEL DO ARAGUAIA</t>
  </si>
  <si>
    <t>RIBEIRAO PRETO-SP (A)</t>
  </si>
  <si>
    <t>PAULO AFONSO-BA (B)</t>
  </si>
  <si>
    <t>JOAO MONLEVADE-MG (B)</t>
  </si>
  <si>
    <t>SAO CARLOS-SP (B)</t>
  </si>
  <si>
    <t>VILA RICA-MT (C)</t>
  </si>
  <si>
    <t>URUARA-PA (C)</t>
  </si>
  <si>
    <t>ARAGUAÇU</t>
  </si>
  <si>
    <t>ARAGUACU</t>
  </si>
  <si>
    <t>RONDONOPOLIS-MT (B)</t>
  </si>
  <si>
    <t>SAO JOAO DA BOA VISTA-SP (B)</t>
  </si>
  <si>
    <t>GURUPI</t>
  </si>
  <si>
    <t>RIBEIRA DO POMBAL-BA (B)</t>
  </si>
  <si>
    <t>VIANA-MA (B)</t>
  </si>
  <si>
    <t>LAVRAS-MG (B)</t>
  </si>
  <si>
    <t>SANTAREM-PA (B)</t>
  </si>
  <si>
    <t>SAO JOSE DO RIO PRETO-SP (B)</t>
  </si>
  <si>
    <t>ITARUMÃ</t>
  </si>
  <si>
    <t>ITARUMA</t>
  </si>
  <si>
    <t>JUIZ DE FORA-MG (A)</t>
  </si>
  <si>
    <t>QUIRINÓPOLIS</t>
  </si>
  <si>
    <t>QUIRINOPOLIS</t>
  </si>
  <si>
    <t>SALVADOR-BA (A)</t>
  </si>
  <si>
    <t>RIO VERDE</t>
  </si>
  <si>
    <t>SAO JOSE DOS CAMPOS-SP (A)</t>
  </si>
  <si>
    <t>SANTO ANTONIO DE JESUS-BA (B)</t>
  </si>
  <si>
    <t>MONTE CARMELO-MG (B)</t>
  </si>
  <si>
    <t>SÃO LUÍS DE MONTES BELOS</t>
  </si>
  <si>
    <t>SAO LUIS DE MONTES BELOS</t>
  </si>
  <si>
    <t>SAO PAULO-SP (A)</t>
  </si>
  <si>
    <t>MONTES CLAROS-MG (B)</t>
  </si>
  <si>
    <t>SINOP-MT (B)</t>
  </si>
  <si>
    <t>URUAÇU</t>
  </si>
  <si>
    <t>URUACU</t>
  </si>
  <si>
    <t>SENHOR DO BONFIM-BA (B)</t>
  </si>
  <si>
    <t>MURIAE-MG (B)</t>
  </si>
  <si>
    <t>TANGARA DA SERRA-MT (B)</t>
  </si>
  <si>
    <t>AMAMBAI</t>
  </si>
  <si>
    <t>SOROCABA-SP (A)</t>
  </si>
  <si>
    <t>IGUATEMI</t>
  </si>
  <si>
    <t>PARACATU-MG (B)</t>
  </si>
  <si>
    <t>TUCURUI-PA (B)</t>
  </si>
  <si>
    <t>PARANHOS</t>
  </si>
  <si>
    <t>TEIXEIRA DE FREITAS-BA (B)</t>
  </si>
  <si>
    <t>PASSOS-MG (B)</t>
  </si>
  <si>
    <t>AQUIDAUANA</t>
  </si>
  <si>
    <t>PATOS DE MINAS-MG (B)</t>
  </si>
  <si>
    <t>XINGUARA-PA (B)</t>
  </si>
  <si>
    <t>BATAGUASSU</t>
  </si>
  <si>
    <t>CAMPO GRANDE</t>
  </si>
  <si>
    <t>PIRAPORA-MG (B)</t>
  </si>
  <si>
    <t>CORUMBÁ</t>
  </si>
  <si>
    <t>CORUMBA</t>
  </si>
  <si>
    <t>VITORIA DA CONQUISTA-BA (B)</t>
  </si>
  <si>
    <t>POCOS DE CALDAS-MG (B)</t>
  </si>
  <si>
    <t>COXIM</t>
  </si>
  <si>
    <t>PONTE NOVA-MG (B)</t>
  </si>
  <si>
    <t>DOURADOS</t>
  </si>
  <si>
    <t>POUSO ALEGRE-MG (B)</t>
  </si>
  <si>
    <t>JARDIM</t>
  </si>
  <si>
    <t>PORTO MURTINHO</t>
  </si>
  <si>
    <t>SALINAS-MG (B)</t>
  </si>
  <si>
    <t>NAVIRAÍ</t>
  </si>
  <si>
    <t>NAVIRAI</t>
  </si>
  <si>
    <t>SAO GOTARDO-MG (B)</t>
  </si>
  <si>
    <t>NOVA ANDRADINA</t>
  </si>
  <si>
    <t>PARANAÍBA</t>
  </si>
  <si>
    <t>PARANAIBA</t>
  </si>
  <si>
    <t>SAO JOAO DEL REI-MG (B)</t>
  </si>
  <si>
    <t>PONTA PORÃ</t>
  </si>
  <si>
    <t>PONTA PORA</t>
  </si>
  <si>
    <t>SAO LOURENCO-MG (B)</t>
  </si>
  <si>
    <t>SÃO GABRIEL DO OESTE</t>
  </si>
  <si>
    <t>SAO GABRIEL DO OESTE</t>
  </si>
  <si>
    <t>ÁGUA BOA</t>
  </si>
  <si>
    <t>AGUA BOA</t>
  </si>
  <si>
    <t>TAIOBEIRAS-MG (B)</t>
  </si>
  <si>
    <t>COCALINHO</t>
  </si>
  <si>
    <t>TEOFILO OTONI-MG (B)</t>
  </si>
  <si>
    <t>GAÚCHA DO NORTE</t>
  </si>
  <si>
    <t>GAUCHA DO NORTE</t>
  </si>
  <si>
    <t>TRES MARIAS-MG (B)</t>
  </si>
  <si>
    <t>QUERÊNCIA</t>
  </si>
  <si>
    <t>QUERENCIA</t>
  </si>
  <si>
    <t>TURMALINA-MG (B)</t>
  </si>
  <si>
    <t>ALTA FLORESTA</t>
  </si>
  <si>
    <t>UBA-MG (B)</t>
  </si>
  <si>
    <t>NOVA BANDEIRANTES</t>
  </si>
  <si>
    <t>UBERABA-MG (B)</t>
  </si>
  <si>
    <t>BARRA DO GARÇAS</t>
  </si>
  <si>
    <t>BARRA DO GARCAS</t>
  </si>
  <si>
    <t>UNAI-MG (B)</t>
  </si>
  <si>
    <t>CÁCERES</t>
  </si>
  <si>
    <t>CACERES</t>
  </si>
  <si>
    <t>VARGINHA-MG (B)</t>
  </si>
  <si>
    <t>CAMPO NOVO DO PARECIS</t>
  </si>
  <si>
    <t>UBERLANDIA-MG (A)</t>
  </si>
  <si>
    <t>VAZANTE-MG (B)</t>
  </si>
  <si>
    <t>CAMPO VERDE</t>
  </si>
  <si>
    <t>VICOSA-MG (B)</t>
  </si>
  <si>
    <t>COLÍDER</t>
  </si>
  <si>
    <t>COLIDER</t>
  </si>
  <si>
    <t>PEIXOTO DE AZEVEDO</t>
  </si>
  <si>
    <t>NOVO PROGRESSO</t>
  </si>
  <si>
    <t>CONFRESA</t>
  </si>
  <si>
    <t>SÃO JOSÉ DO XINGU</t>
  </si>
  <si>
    <t>SAO JOSE DO XINGU</t>
  </si>
  <si>
    <t>CUIABÁ</t>
  </si>
  <si>
    <t>CUIABA</t>
  </si>
  <si>
    <t>DIAMANTINO</t>
  </si>
  <si>
    <t>JUARA</t>
  </si>
  <si>
    <t>ARIPUANÃ</t>
  </si>
  <si>
    <t>ARIPUANA</t>
  </si>
  <si>
    <t>BRASNORTE</t>
  </si>
  <si>
    <t>COLNIZA</t>
  </si>
  <si>
    <t>COTRIGUAÇU</t>
  </si>
  <si>
    <t>COTRIGUACU</t>
  </si>
  <si>
    <t>JUÍNA</t>
  </si>
  <si>
    <t>JUINA</t>
  </si>
  <si>
    <t>JURUENA</t>
  </si>
  <si>
    <t>NOVA MUTUM</t>
  </si>
  <si>
    <t>SÃO JOSÉ DO RIO CLARO</t>
  </si>
  <si>
    <t>SAO JOSE DO RIO CLARO</t>
  </si>
  <si>
    <t>COMODORO</t>
  </si>
  <si>
    <t>PONTES E LACERDA</t>
  </si>
  <si>
    <t>PRIMAVERA DO LESTE</t>
  </si>
  <si>
    <t>TESOURO</t>
  </si>
  <si>
    <t>ITIQUIRA</t>
  </si>
  <si>
    <t>RONDONÓPOLIS</t>
  </si>
  <si>
    <t>RONDONOPOLIS</t>
  </si>
  <si>
    <t>SÃO FÉLIX DO ARAGUAIA</t>
  </si>
  <si>
    <t>SAO FELIX DO ARAGUAIA</t>
  </si>
  <si>
    <t>SINOP</t>
  </si>
  <si>
    <t>TANGARÁ DA SERRA</t>
  </si>
  <si>
    <t>TANGARA DA SERRA</t>
  </si>
  <si>
    <t>SANTA TEREZINHA</t>
  </si>
  <si>
    <t>VILA RICA</t>
  </si>
  <si>
    <t>SANTA MARIA DAS BARREIRAS</t>
  </si>
  <si>
    <t>SANTANA DO ARAGUAIA</t>
  </si>
  <si>
    <t>CASEARA</t>
  </si>
  <si>
    <t>ARAPIRACA</t>
  </si>
  <si>
    <t>MACEIÓ</t>
  </si>
  <si>
    <t>MACEIO</t>
  </si>
  <si>
    <t>SANTANA DO IPANEMA</t>
  </si>
  <si>
    <t>BARRA DA ESTIVA</t>
  </si>
  <si>
    <t>ITAETÉ</t>
  </si>
  <si>
    <t>ITAETE</t>
  </si>
  <si>
    <t>BARREIRAS</t>
  </si>
  <si>
    <t>COTEGIPE</t>
  </si>
  <si>
    <t>BOM JESUS DA LAPA</t>
  </si>
  <si>
    <t>BRUMADO</t>
  </si>
  <si>
    <t>CACULÉ</t>
  </si>
  <si>
    <t>CACULE</t>
  </si>
  <si>
    <t>CAMACAN</t>
  </si>
  <si>
    <t>CONCEIÇÃO DO COITÉ</t>
  </si>
  <si>
    <t>CONCEICAO DO COITE</t>
  </si>
  <si>
    <t>EUCLIDES DA CUNHA</t>
  </si>
  <si>
    <t>UAUÁ</t>
  </si>
  <si>
    <t>UAUA</t>
  </si>
  <si>
    <t>EUNÁPOLIS</t>
  </si>
  <si>
    <t>EUNAPOLIS</t>
  </si>
  <si>
    <t>FEIRA DE SANTANA</t>
  </si>
  <si>
    <t>CARINHANHA</t>
  </si>
  <si>
    <t>GUANAMBI</t>
  </si>
  <si>
    <t>IBOTIRAMA</t>
  </si>
  <si>
    <t>MORPARÁ</t>
  </si>
  <si>
    <t>MORPARA</t>
  </si>
  <si>
    <t>ILHÉUS</t>
  </si>
  <si>
    <t>ILHEUS</t>
  </si>
  <si>
    <t>IPUPIARA</t>
  </si>
  <si>
    <t>IRECÊ</t>
  </si>
  <si>
    <t>IRECE</t>
  </si>
  <si>
    <t>ITABERABA</t>
  </si>
  <si>
    <t>JACOBINA</t>
  </si>
  <si>
    <t>JEQUIÉ</t>
  </si>
  <si>
    <t>JEQUIE</t>
  </si>
  <si>
    <t>MACAÚBAS</t>
  </si>
  <si>
    <t>MACAUBAS</t>
  </si>
  <si>
    <t>PAULO AFONSO</t>
  </si>
  <si>
    <t>RIBEIRA DO POMBAL</t>
  </si>
  <si>
    <t>SALVADOR</t>
  </si>
  <si>
    <t>SANTA MARIA DA VITÓRIA</t>
  </si>
  <si>
    <t>SANTA MARIA DA VITORIA</t>
  </si>
  <si>
    <t>SERRA DOURADA</t>
  </si>
  <si>
    <t>SANTO ANTÔNIO DE JESUS</t>
  </si>
  <si>
    <t>SANTO ANTONIO DE JESUS</t>
  </si>
  <si>
    <t>PIATÃ</t>
  </si>
  <si>
    <t>PIATA</t>
  </si>
  <si>
    <t>SEABRA</t>
  </si>
  <si>
    <t>SENHOR DO BONFIM</t>
  </si>
  <si>
    <t>TEIXEIRA DE FREITAS</t>
  </si>
  <si>
    <t>UTINGA</t>
  </si>
  <si>
    <t>VALENÇA</t>
  </si>
  <si>
    <t>VALENCA</t>
  </si>
  <si>
    <t>VITÓRIA DA CONQUISTA</t>
  </si>
  <si>
    <t>VITORIA DA CONQUISTA</t>
  </si>
  <si>
    <t>BARRA</t>
  </si>
  <si>
    <t>XIQUE-XIQUE</t>
  </si>
  <si>
    <t>BATURITÉ</t>
  </si>
  <si>
    <t>BATURITE</t>
  </si>
  <si>
    <t>CANINDÉ</t>
  </si>
  <si>
    <t>CANINDE</t>
  </si>
  <si>
    <t>CAMOCIM</t>
  </si>
  <si>
    <t>CRATEÚS</t>
  </si>
  <si>
    <t>CRATEUS</t>
  </si>
  <si>
    <t>TAUÁ</t>
  </si>
  <si>
    <t>TAUA</t>
  </si>
  <si>
    <t>CASTELO DO PIAUÍ</t>
  </si>
  <si>
    <t>CASTELO DO PIAUI</t>
  </si>
  <si>
    <t>FORTALEZA</t>
  </si>
  <si>
    <t>IGUATU</t>
  </si>
  <si>
    <t>ACARAÚ</t>
  </si>
  <si>
    <t>ACARAU</t>
  </si>
  <si>
    <t>ITAPIPOCA</t>
  </si>
  <si>
    <t>JUAZEIRO DO NORTE</t>
  </si>
  <si>
    <t>QUIXERAMOBIM</t>
  </si>
  <si>
    <t>SENADOR POMPEU</t>
  </si>
  <si>
    <t>IPU</t>
  </si>
  <si>
    <t>SOBRAL</t>
  </si>
  <si>
    <t>CAJAZEIRAS</t>
  </si>
  <si>
    <t>CAMPINA GRANDE</t>
  </si>
  <si>
    <t>ITAPORANGA</t>
  </si>
  <si>
    <t>JOÃO PESSOA</t>
  </si>
  <si>
    <t>JOAO PESSOA</t>
  </si>
  <si>
    <t>PATOS</t>
  </si>
  <si>
    <t>SOUSA</t>
  </si>
  <si>
    <t>AFOGADOS DA INGAZEIRA</t>
  </si>
  <si>
    <t>ARARIPINA</t>
  </si>
  <si>
    <t>PAULISTANA</t>
  </si>
  <si>
    <t>CARUARU</t>
  </si>
  <si>
    <t>GARANHUNS</t>
  </si>
  <si>
    <t>SENTO SÉ</t>
  </si>
  <si>
    <t>SENTO SE</t>
  </si>
  <si>
    <t>AFRÂNIO</t>
  </si>
  <si>
    <t>AFRANIO</t>
  </si>
  <si>
    <t>PETROLINA</t>
  </si>
  <si>
    <t>SANTA MARIA DA BOA VISTA</t>
  </si>
  <si>
    <t>RECIFE</t>
  </si>
  <si>
    <t>ABARÉ</t>
  </si>
  <si>
    <t>ABARE</t>
  </si>
  <si>
    <t>SALGUEIRO</t>
  </si>
  <si>
    <t>SERRA TALHADA</t>
  </si>
  <si>
    <t>SANTA RITA DE CÁSSIA</t>
  </si>
  <si>
    <t>SANTA RITA DE CASSIA</t>
  </si>
  <si>
    <t>ALTO PARNAÍBA</t>
  </si>
  <si>
    <t>ALTO PARNAIBA</t>
  </si>
  <si>
    <t>CORRENTE</t>
  </si>
  <si>
    <t>SANTA FILOMENA</t>
  </si>
  <si>
    <t>MATEIROS</t>
  </si>
  <si>
    <t>SÃO BERNARDO</t>
  </si>
  <si>
    <t>SAO BERNARDO</t>
  </si>
  <si>
    <t>ESPERANTINA</t>
  </si>
  <si>
    <t>PIRACURUCA</t>
  </si>
  <si>
    <t>SÃO DOMINGOS DO AZEITÃO</t>
  </si>
  <si>
    <t>SAO DOMINGOS DO AZEITAO</t>
  </si>
  <si>
    <t>SÃO RAIMUNDO DAS MANGABEIRAS</t>
  </si>
  <si>
    <t>SAO RAIMUNDO DAS MANGABEIRAS</t>
  </si>
  <si>
    <t>BERTOLÍNIA</t>
  </si>
  <si>
    <t>BERTOLINIA</t>
  </si>
  <si>
    <t>FLORIANO</t>
  </si>
  <si>
    <t>MARCOS PARENTE</t>
  </si>
  <si>
    <t>REGENERAÇÃO</t>
  </si>
  <si>
    <t>REGENERACAO</t>
  </si>
  <si>
    <t>RIBEIRO GONÇALVES</t>
  </si>
  <si>
    <t>RIBEIRO GONCALVES</t>
  </si>
  <si>
    <t>URUÇUÍ</t>
  </si>
  <si>
    <t>URUCUI</t>
  </si>
  <si>
    <t>PARNAÍBA</t>
  </si>
  <si>
    <t>PARNAIBA</t>
  </si>
  <si>
    <t>PICOS</t>
  </si>
  <si>
    <t>SIMPLÍCIO MENDES</t>
  </si>
  <si>
    <t>SIMPLICIO MENDES</t>
  </si>
  <si>
    <t>CANTO DO BURITI</t>
  </si>
  <si>
    <t>SÃO RAIMUNDO NONATO</t>
  </si>
  <si>
    <t>SAO RAIMUNDO NONATO</t>
  </si>
  <si>
    <t>PRATA DO PIAUÍ</t>
  </si>
  <si>
    <t>PRATA DO PIAUI</t>
  </si>
  <si>
    <t>TERESINA</t>
  </si>
  <si>
    <t>CAICÓ</t>
  </si>
  <si>
    <t>CAICO</t>
  </si>
  <si>
    <t>CURRAIS NOVOS</t>
  </si>
  <si>
    <t>MOSSORÓ</t>
  </si>
  <si>
    <t>MOSSORO</t>
  </si>
  <si>
    <t>NATAL</t>
  </si>
  <si>
    <t>PAU DOS FERROS</t>
  </si>
  <si>
    <t>ARACAJU</t>
  </si>
  <si>
    <t>NOSSA SENHORA DA GLÓRIA</t>
  </si>
  <si>
    <t>NOSSA SENHORA DA GLORIA</t>
  </si>
  <si>
    <t>BRASILÉIA</t>
  </si>
  <si>
    <t>BRASILEIA</t>
  </si>
  <si>
    <t>CRUZEIRO DO SUL</t>
  </si>
  <si>
    <t>RIO BRANCO</t>
  </si>
  <si>
    <t>SENA MADUREIRA</t>
  </si>
  <si>
    <t>TARAUACÁ</t>
  </si>
  <si>
    <t>TARAUACA</t>
  </si>
  <si>
    <t>BOCA DO ACRE</t>
  </si>
  <si>
    <t>CARAUARI</t>
  </si>
  <si>
    <t>COARI</t>
  </si>
  <si>
    <t>CODAJÁS</t>
  </si>
  <si>
    <t>CODAJAS</t>
  </si>
  <si>
    <t>EIRUNEPÉ</t>
  </si>
  <si>
    <t>EIRUNEPE</t>
  </si>
  <si>
    <t>CAREIRO</t>
  </si>
  <si>
    <t>ITACOATIARA</t>
  </si>
  <si>
    <t>ITAPIRANGA</t>
  </si>
  <si>
    <t>MANAUS</t>
  </si>
  <si>
    <t>MANICORÉ</t>
  </si>
  <si>
    <t>MANICORE</t>
  </si>
  <si>
    <t>NOVO AIRÃO</t>
  </si>
  <si>
    <t>NOVO AIRAO</t>
  </si>
  <si>
    <t>PRESIDENTE FIGUEIREDO</t>
  </si>
  <si>
    <t>MARAÃ</t>
  </si>
  <si>
    <t>MARAA</t>
  </si>
  <si>
    <t>PARINTINS</t>
  </si>
  <si>
    <t>TABATINGA</t>
  </si>
  <si>
    <t>TEFÉ</t>
  </si>
  <si>
    <t>TEFE</t>
  </si>
  <si>
    <t>AMAPÁ</t>
  </si>
  <si>
    <t>AMAPA</t>
  </si>
  <si>
    <t>LARANJAL DO JARI</t>
  </si>
  <si>
    <t>MACAPÁ</t>
  </si>
  <si>
    <t>MACAPA</t>
  </si>
  <si>
    <t>OIAPOQUE</t>
  </si>
  <si>
    <t>PORTO GRANDE</t>
  </si>
  <si>
    <t>BACABAL</t>
  </si>
  <si>
    <t>BALSAS</t>
  </si>
  <si>
    <t>AVELINO LOPES</t>
  </si>
  <si>
    <t>BARREIRINHAS</t>
  </si>
  <si>
    <t>CHAPADINHA</t>
  </si>
  <si>
    <t>COELHO NETO</t>
  </si>
  <si>
    <t>AMARANTE DO MARANHÃO</t>
  </si>
  <si>
    <t>AMARANTE DO MARANHAO</t>
  </si>
  <si>
    <t>GRAJAÚ</t>
  </si>
  <si>
    <t>GRAJAU</t>
  </si>
  <si>
    <t>IMPERATRIZ</t>
  </si>
  <si>
    <t>SÃO PEDRO DA ÁGUA BRANCA</t>
  </si>
  <si>
    <t>SAO PEDRO DA AGUA BRANCA</t>
  </si>
  <si>
    <t>DOM ELISEU</t>
  </si>
  <si>
    <t>RONDON DO PARÁ</t>
  </si>
  <si>
    <t>RONDON DO PARA</t>
  </si>
  <si>
    <t>SÃO DOMINGOS DO ARAGUAIA</t>
  </si>
  <si>
    <t>SAO DOMINGOS DO ARAGUAIA</t>
  </si>
  <si>
    <t>TOCANTINÓPOLIS</t>
  </si>
  <si>
    <t>TOCANTINOPOLIS</t>
  </si>
  <si>
    <t>PEDREIRAS</t>
  </si>
  <si>
    <t>CARUTAPERA</t>
  </si>
  <si>
    <t>CURURUPU</t>
  </si>
  <si>
    <t>GOVERNADOR NUNES FREIRE</t>
  </si>
  <si>
    <t>PINHEIRO</t>
  </si>
  <si>
    <t>TURIAÇU</t>
  </si>
  <si>
    <t>TURIACU</t>
  </si>
  <si>
    <t>ARAME</t>
  </si>
  <si>
    <t>COLINAS</t>
  </si>
  <si>
    <t>FERNANDO FALCÃO</t>
  </si>
  <si>
    <t>FERNANDO FALCAO</t>
  </si>
  <si>
    <t>PRESIDENTE DUTRA</t>
  </si>
  <si>
    <t>BURITICUPU</t>
  </si>
  <si>
    <t>SANTA INÊS</t>
  </si>
  <si>
    <t>SANTA INES</t>
  </si>
  <si>
    <t>VIANA</t>
  </si>
  <si>
    <t>ITAPECURU MIRIM</t>
  </si>
  <si>
    <t>SÃO LUÍS</t>
  </si>
  <si>
    <t>SAO LUIS</t>
  </si>
  <si>
    <t>AFUÁ</t>
  </si>
  <si>
    <t>AFUA</t>
  </si>
  <si>
    <t>ALMEIRIM</t>
  </si>
  <si>
    <t>ABAETETUBA</t>
  </si>
  <si>
    <t>BELÉM</t>
  </si>
  <si>
    <t>BELEM</t>
  </si>
  <si>
    <t>TAILÂNDIA</t>
  </si>
  <si>
    <t>TAILANDIA</t>
  </si>
  <si>
    <t>BREVES</t>
  </si>
  <si>
    <t>BRAGANÇA</t>
  </si>
  <si>
    <t>BRAGANCA</t>
  </si>
  <si>
    <t>CAPANEMA</t>
  </si>
  <si>
    <t>CASTANHAL</t>
  </si>
  <si>
    <t>PARAGOMINAS</t>
  </si>
  <si>
    <t>TOMÉ-AÇU</t>
  </si>
  <si>
    <t>TOME-ACU</t>
  </si>
  <si>
    <t>CAMETÁ</t>
  </si>
  <si>
    <t>CAMETA</t>
  </si>
  <si>
    <t>JACUNDÁ</t>
  </si>
  <si>
    <t>JACUNDA</t>
  </si>
  <si>
    <t>MARABÁ</t>
  </si>
  <si>
    <t>MARABA</t>
  </si>
  <si>
    <t>PACAJÁ</t>
  </si>
  <si>
    <t>PACAJA</t>
  </si>
  <si>
    <t>PARAUAPEBAS</t>
  </si>
  <si>
    <t>SÃO FÉLIX DO XINGU</t>
  </si>
  <si>
    <t>SAO FELIX DO XINGU</t>
  </si>
  <si>
    <t>TUCUMÃ</t>
  </si>
  <si>
    <t>TUCUMA</t>
  </si>
  <si>
    <t>TUCURUÍ</t>
  </si>
  <si>
    <t>TUCURUI</t>
  </si>
  <si>
    <t>XINGUARA</t>
  </si>
  <si>
    <t>MONTE ALEGRE</t>
  </si>
  <si>
    <t>MUANÁ</t>
  </si>
  <si>
    <t>MUANA</t>
  </si>
  <si>
    <t>ÓBIDOS</t>
  </si>
  <si>
    <t>OBIDOS</t>
  </si>
  <si>
    <t>ORIXIMINÁ</t>
  </si>
  <si>
    <t>ORIXIMINA</t>
  </si>
  <si>
    <t>PORTO DE MOZ</t>
  </si>
  <si>
    <t>ALTAMIRA</t>
  </si>
  <si>
    <t>ITAITUBA</t>
  </si>
  <si>
    <t>JACAREACANGA</t>
  </si>
  <si>
    <t>RURÓPOLIS</t>
  </si>
  <si>
    <t>RUROPOLIS</t>
  </si>
  <si>
    <t>SANTARÉM</t>
  </si>
  <si>
    <t>SANTAREM</t>
  </si>
  <si>
    <t>URUARÁ</t>
  </si>
  <si>
    <t>URUARA</t>
  </si>
  <si>
    <t>CACOAL</t>
  </si>
  <si>
    <t>CEREJEIRAS</t>
  </si>
  <si>
    <t>VILHENA</t>
  </si>
  <si>
    <t>RONDOLÂNDIA</t>
  </si>
  <si>
    <t>RONDOLANDIA</t>
  </si>
  <si>
    <t>ARIQUEMES</t>
  </si>
  <si>
    <t>CAMPO NOVO DE RONDÔNIA</t>
  </si>
  <si>
    <t>CAMPO NOVO DE RONDONIA</t>
  </si>
  <si>
    <t>JI-PARANÁ</t>
  </si>
  <si>
    <t>JI-PARANA</t>
  </si>
  <si>
    <t>MACHADINHO D'OESTE</t>
  </si>
  <si>
    <t>SÃO FRANCISCO DO GUAPORÉ</t>
  </si>
  <si>
    <t>SAO FRANCISCO DO GUAPORE</t>
  </si>
  <si>
    <t>SÃO MIGUEL DO GUAPORÉ</t>
  </si>
  <si>
    <t>SAO MIGUEL DO GUAPORE</t>
  </si>
  <si>
    <t>APUÍ</t>
  </si>
  <si>
    <t>APUI</t>
  </si>
  <si>
    <t>HUMAITÁ</t>
  </si>
  <si>
    <t>HUMAITA</t>
  </si>
  <si>
    <t>LÁBREA</t>
  </si>
  <si>
    <t>LABREA</t>
  </si>
  <si>
    <t>NOVO ARIPUANÃ</t>
  </si>
  <si>
    <t>NOVO ARIPUANA</t>
  </si>
  <si>
    <t>GUAJARÁ-MIRIM</t>
  </si>
  <si>
    <t>GUAJARA-MIRIM</t>
  </si>
  <si>
    <t>PORTO VELHO</t>
  </si>
  <si>
    <t>AMAJARI</t>
  </si>
  <si>
    <t>BOA VISTA</t>
  </si>
  <si>
    <t>CARACARAÍ</t>
  </si>
  <si>
    <t>CARACARAI</t>
  </si>
  <si>
    <t>NORMANDIA</t>
  </si>
  <si>
    <t>PACARAIMA</t>
  </si>
  <si>
    <t>RORAINÓPOLIS</t>
  </si>
  <si>
    <t>RORAINOPOLIS</t>
  </si>
  <si>
    <t>UIRAMUTÃ</t>
  </si>
  <si>
    <t>UIRAMUTA</t>
  </si>
  <si>
    <t>CAROLINA</t>
  </si>
  <si>
    <t>FORTALEZA DOS NOGUEIRAS</t>
  </si>
  <si>
    <t>REDENÇÃO</t>
  </si>
  <si>
    <t>REDENCAO</t>
  </si>
  <si>
    <t>SÃO GERALDO DO ARAGUAIA</t>
  </si>
  <si>
    <t>SAO GERALDO DO ARAGUAIA</t>
  </si>
  <si>
    <t>ARAGUAÍNA</t>
  </si>
  <si>
    <t>ARAGUAINA</t>
  </si>
  <si>
    <t>ARAPOEMA</t>
  </si>
  <si>
    <t>COLINAS DO TOCANTINS</t>
  </si>
  <si>
    <t>COUTO MAGALHÃES</t>
  </si>
  <si>
    <t>COUTO MAGALHAES</t>
  </si>
  <si>
    <t>GOIATINS</t>
  </si>
  <si>
    <t>XAMBIOÁ</t>
  </si>
  <si>
    <t>XAMBIOA</t>
  </si>
  <si>
    <t>CENTENÁRIO</t>
  </si>
  <si>
    <t>CENTENARIO</t>
  </si>
  <si>
    <t>GUARAÍ</t>
  </si>
  <si>
    <t>GUARAI</t>
  </si>
  <si>
    <t>LAGOA DA CONFUSÃO</t>
  </si>
  <si>
    <t>LAGOA DA CONFUSAO</t>
  </si>
  <si>
    <t>LIZARDA</t>
  </si>
  <si>
    <t>PALMAS</t>
  </si>
  <si>
    <t>PONTE ALTA DO TOCANTINS</t>
  </si>
  <si>
    <t>AFONSO CLÁUDIO</t>
  </si>
  <si>
    <t>AFONSO CLAUDIO</t>
  </si>
  <si>
    <t>CACHOEIRO DE ITAPEMIRIM</t>
  </si>
  <si>
    <t>COLATINA</t>
  </si>
  <si>
    <t>LINHARES</t>
  </si>
  <si>
    <t>SÃO MATEUS</t>
  </si>
  <si>
    <t>SAO MATEUS</t>
  </si>
  <si>
    <t>VITÓRIA</t>
  </si>
  <si>
    <t>VITORIA</t>
  </si>
  <si>
    <t>ITANHÉM</t>
  </si>
  <si>
    <t>ITANHEM</t>
  </si>
  <si>
    <t>ÁGUAS FORMOSAS</t>
  </si>
  <si>
    <t>AGUAS FORMOSAS</t>
  </si>
  <si>
    <t>ALFENAS</t>
  </si>
  <si>
    <t>ALMENARA</t>
  </si>
  <si>
    <t>ANDRELÂNDIA</t>
  </si>
  <si>
    <t>ANDRELANDIA</t>
  </si>
  <si>
    <t>ARAÇUAÍ</t>
  </si>
  <si>
    <t>ARACUAI</t>
  </si>
  <si>
    <t>ARAXÁ</t>
  </si>
  <si>
    <t>ARAXA</t>
  </si>
  <si>
    <t>ARINOS</t>
  </si>
  <si>
    <t>BARBACENA</t>
  </si>
  <si>
    <t>BELO HORIZONTE</t>
  </si>
  <si>
    <t>CAPELINHA</t>
  </si>
  <si>
    <t>CARATINGA</t>
  </si>
  <si>
    <t>CATAGUASES</t>
  </si>
  <si>
    <t>CONSELHEIRO LAFAIETE</t>
  </si>
  <si>
    <t>CURVELO</t>
  </si>
  <si>
    <t>DIAMANTINA</t>
  </si>
  <si>
    <t>DIVINÓPOLIS</t>
  </si>
  <si>
    <t>DIVINOPOLIS</t>
  </si>
  <si>
    <t>FORMOSO</t>
  </si>
  <si>
    <t>GOVERNADOR VALADARES</t>
  </si>
  <si>
    <t>GRÃO MOGOL</t>
  </si>
  <si>
    <t>GRAO MOGOL</t>
  </si>
  <si>
    <t>GUANHÃES</t>
  </si>
  <si>
    <t>GUANHAES</t>
  </si>
  <si>
    <t>IPATINGA</t>
  </si>
  <si>
    <t>ITABIRA</t>
  </si>
  <si>
    <t>ITAJUBÁ</t>
  </si>
  <si>
    <t>ITAJUBA</t>
  </si>
  <si>
    <t>ITUIUTABA</t>
  </si>
  <si>
    <t>ITURAMA</t>
  </si>
  <si>
    <t>JANAÚBA</t>
  </si>
  <si>
    <t>JANAUBA</t>
  </si>
  <si>
    <t>JANUÁRIA</t>
  </si>
  <si>
    <t>JANUARIA</t>
  </si>
  <si>
    <t>JOÃO MONLEVADE</t>
  </si>
  <si>
    <t>JOAO MONLEVADE</t>
  </si>
  <si>
    <t>JOÃO PINHEIRO</t>
  </si>
  <si>
    <t>JOAO PINHEIRO</t>
  </si>
  <si>
    <t>JUIZ DE FORA</t>
  </si>
  <si>
    <t>LAVRAS</t>
  </si>
  <si>
    <t>COCOS</t>
  </si>
  <si>
    <t>MANGA</t>
  </si>
  <si>
    <t>MANHUAÇU</t>
  </si>
  <si>
    <t>MANHUACU</t>
  </si>
  <si>
    <t>MONTE CARMELO</t>
  </si>
  <si>
    <t>MONTES CLAROS</t>
  </si>
  <si>
    <t>MURIAÉ</t>
  </si>
  <si>
    <t>MURIAE</t>
  </si>
  <si>
    <t>NANUQUE</t>
  </si>
  <si>
    <t>PARACATU</t>
  </si>
  <si>
    <t>PASSOS</t>
  </si>
  <si>
    <t>PATOS DE MINAS</t>
  </si>
  <si>
    <t>PATROCÍNIO</t>
  </si>
  <si>
    <t>PATROCINIO</t>
  </si>
  <si>
    <t>PIRAPORA</t>
  </si>
  <si>
    <t>POÇOS DE CALDAS</t>
  </si>
  <si>
    <t>POCOS DE CALDAS</t>
  </si>
  <si>
    <t>PONTE NOVA</t>
  </si>
  <si>
    <t>POUSO ALEGRE</t>
  </si>
  <si>
    <t>RIO PARDO DE MINAS</t>
  </si>
  <si>
    <t>SALINAS</t>
  </si>
  <si>
    <t>SÃO GOTARDO</t>
  </si>
  <si>
    <t>SAO GOTARDO</t>
  </si>
  <si>
    <t>SÃO JOÃO DA PONTE</t>
  </si>
  <si>
    <t>SAO JOAO DA PONTE</t>
  </si>
  <si>
    <t>SÃO JOÃO DEL REI</t>
  </si>
  <si>
    <t>SAO JOAO DEL REI</t>
  </si>
  <si>
    <t>SÃO LOURENÇO</t>
  </si>
  <si>
    <t>SAO LOURENCO</t>
  </si>
  <si>
    <t>SÃO ROMÃO</t>
  </si>
  <si>
    <t>SAO ROMAO</t>
  </si>
  <si>
    <t>TAIOBEIRAS</t>
  </si>
  <si>
    <t>TEÓFILO OTONI</t>
  </si>
  <si>
    <t>TEOFILO OTONI</t>
  </si>
  <si>
    <t>TRÊS MARIAS</t>
  </si>
  <si>
    <t>TRES MARIAS</t>
  </si>
  <si>
    <t>TURMALINA</t>
  </si>
  <si>
    <t>UBÁ</t>
  </si>
  <si>
    <t>UBA</t>
  </si>
  <si>
    <t>UBERABA</t>
  </si>
  <si>
    <t>UBERLÂNDIA</t>
  </si>
  <si>
    <t>UBERLANDIA</t>
  </si>
  <si>
    <t>UNAÍ</t>
  </si>
  <si>
    <t>UNAI</t>
  </si>
  <si>
    <t>VARGINHA</t>
  </si>
  <si>
    <t>VAZANTE</t>
  </si>
  <si>
    <t>VIÇOSA</t>
  </si>
  <si>
    <t>VICOSA</t>
  </si>
  <si>
    <t>ANGRA DOS REIS</t>
  </si>
  <si>
    <t>CABO FRIO</t>
  </si>
  <si>
    <t>CAMPOS DOS GOYTACAZES</t>
  </si>
  <si>
    <t>ITAPERUNA</t>
  </si>
  <si>
    <t>MACAÉ</t>
  </si>
  <si>
    <t>MACAE</t>
  </si>
  <si>
    <t>NOVA FRIBURGO</t>
  </si>
  <si>
    <t>RIO DE JANEIRO</t>
  </si>
  <si>
    <t>VOLTA REDONDA</t>
  </si>
  <si>
    <t>ADAMANTINA</t>
  </si>
  <si>
    <t>ANDRADINA</t>
  </si>
  <si>
    <t>ARAÇATUBA</t>
  </si>
  <si>
    <t>ARACATUBA</t>
  </si>
  <si>
    <t>ARARAQUARA</t>
  </si>
  <si>
    <t>ASSIS</t>
  </si>
  <si>
    <t>AVARÉ</t>
  </si>
  <si>
    <t>AVARE</t>
  </si>
  <si>
    <t>BARRETOS</t>
  </si>
  <si>
    <t>BAURU</t>
  </si>
  <si>
    <t>BOTUCATU</t>
  </si>
  <si>
    <t>BRAGANÇA PAULISTA</t>
  </si>
  <si>
    <t>BRAGANCA PAULISTA</t>
  </si>
  <si>
    <t>CAMPINAS</t>
  </si>
  <si>
    <t>CATANDUVA</t>
  </si>
  <si>
    <t>FERNANDÓPOLIS</t>
  </si>
  <si>
    <t>FERNANDOPOLIS</t>
  </si>
  <si>
    <t>FRANCA</t>
  </si>
  <si>
    <t>GUARATINGUETÁ</t>
  </si>
  <si>
    <t>GUARATINGUETA</t>
  </si>
  <si>
    <t>ITANHAÉM</t>
  </si>
  <si>
    <t>ITANHAEM</t>
  </si>
  <si>
    <t>ITAPETININGA</t>
  </si>
  <si>
    <t>ITAPEVA</t>
  </si>
  <si>
    <t>JALES</t>
  </si>
  <si>
    <t>JAÚ</t>
  </si>
  <si>
    <t>JAU</t>
  </si>
  <si>
    <t>LIMEIRA</t>
  </si>
  <si>
    <t>MARÍLIA</t>
  </si>
  <si>
    <t>MARILIA</t>
  </si>
  <si>
    <t>OURINHOS</t>
  </si>
  <si>
    <t>PIRACICABA</t>
  </si>
  <si>
    <t>PRESIDENTE PRUDENTE</t>
  </si>
  <si>
    <t>REGISTRO</t>
  </si>
  <si>
    <t>RIBEIRÃO PRETO</t>
  </si>
  <si>
    <t>RIBEIRAO PRETO</t>
  </si>
  <si>
    <t>RIO CLARO</t>
  </si>
  <si>
    <t>SÃO CARLOS</t>
  </si>
  <si>
    <t>SAO CARLOS</t>
  </si>
  <si>
    <t>SÃO JOÃO DA BOA VISTA</t>
  </si>
  <si>
    <t>SAO JOAO DA BOA VISTA</t>
  </si>
  <si>
    <t>SÃO JOSÉ DO RIO PRETO</t>
  </si>
  <si>
    <t>SAO JOSE DO RIO PRETO</t>
  </si>
  <si>
    <t>SÃO JOSÉ DOS CAMPOS</t>
  </si>
  <si>
    <t>SAO JOSE DOS CAMPOS</t>
  </si>
  <si>
    <t>SÃO PAULO</t>
  </si>
  <si>
    <t>SAO PAULO</t>
  </si>
  <si>
    <t>SÃO SEBASTIÃO</t>
  </si>
  <si>
    <t>SAO SEBASTIAO</t>
  </si>
  <si>
    <t>SOROCABA</t>
  </si>
  <si>
    <t>CAMPO MOURÃO</t>
  </si>
  <si>
    <t>CAMPO MOURAO</t>
  </si>
  <si>
    <t>CASCAVEL</t>
  </si>
  <si>
    <t>CIANORTE</t>
  </si>
  <si>
    <t>CERRO AZUL</t>
  </si>
  <si>
    <t>CURITIBA</t>
  </si>
  <si>
    <t>FOZ DO IGUAÇU</t>
  </si>
  <si>
    <t>FOZ DO IGUACU</t>
  </si>
  <si>
    <t>FRANCISCO BELTRÃO</t>
  </si>
  <si>
    <t>FRANCISCO BELTRAO</t>
  </si>
  <si>
    <t>SÃO MIGUEL DO OESTE</t>
  </si>
  <si>
    <t>SAO MIGUEL DO OESTE</t>
  </si>
  <si>
    <t>GUARAPUAVA</t>
  </si>
  <si>
    <t>IVAIPORÃ</t>
  </si>
  <si>
    <t>IVAIPORA</t>
  </si>
  <si>
    <t>JAGUARIAÍVA</t>
  </si>
  <si>
    <t>JAGUARIAIVA</t>
  </si>
  <si>
    <t>LARANJEIRAS DO SUL</t>
  </si>
  <si>
    <t>LONDRINA</t>
  </si>
  <si>
    <t>MARINGÁ</t>
  </si>
  <si>
    <t>MARINGA</t>
  </si>
  <si>
    <t>GUARAQUEÇABA</t>
  </si>
  <si>
    <t>GUARAQUECABA</t>
  </si>
  <si>
    <t>PARANAGUÁ</t>
  </si>
  <si>
    <t>PARANAGUA</t>
  </si>
  <si>
    <t>PARANAVAÍ</t>
  </si>
  <si>
    <t>PARANAVAI</t>
  </si>
  <si>
    <t>PATO BRANCO</t>
  </si>
  <si>
    <t>PONTA GROSSA</t>
  </si>
  <si>
    <t>SANTO ANTÔNIO DA PLATINA</t>
  </si>
  <si>
    <t>SANTO ANTONIO DA PLATINA</t>
  </si>
  <si>
    <t>TELÊMACO BORBA</t>
  </si>
  <si>
    <t>TELEMACO BORBA</t>
  </si>
  <si>
    <t>TOLEDO</t>
  </si>
  <si>
    <t>UMUARAMA</t>
  </si>
  <si>
    <t>UNIÃO DA VITÓRIA</t>
  </si>
  <si>
    <t>UNIAO DA VITORIA</t>
  </si>
  <si>
    <t>ALEGRETE</t>
  </si>
  <si>
    <t>BAGÉ</t>
  </si>
  <si>
    <t>BAGE</t>
  </si>
  <si>
    <t>CAÇAPAVA DO SUL</t>
  </si>
  <si>
    <t>CACAPAVA DO SUL</t>
  </si>
  <si>
    <t>CAMAQUÃ</t>
  </si>
  <si>
    <t>CAMAQUA</t>
  </si>
  <si>
    <t>CARAZINHO</t>
  </si>
  <si>
    <t>CAXIAS DO SUL</t>
  </si>
  <si>
    <t>CRUZ ALTA</t>
  </si>
  <si>
    <t>ERECHIM</t>
  </si>
  <si>
    <t>FREDERICO WESTPHALEN</t>
  </si>
  <si>
    <t>IJUÍ</t>
  </si>
  <si>
    <t>IJUI</t>
  </si>
  <si>
    <t>LAJEADO</t>
  </si>
  <si>
    <t>PASSO FUNDO</t>
  </si>
  <si>
    <t>CHUÍ</t>
  </si>
  <si>
    <t>CHUI</t>
  </si>
  <si>
    <t>JAGUARÃO</t>
  </si>
  <si>
    <t>JAGUARAO</t>
  </si>
  <si>
    <t>PELOTAS</t>
  </si>
  <si>
    <t>MOSTARDAS</t>
  </si>
  <si>
    <t>PORTO ALEGRE</t>
  </si>
  <si>
    <t>SANTA CRUZ DO SUL</t>
  </si>
  <si>
    <t>SANTA MARIA</t>
  </si>
  <si>
    <t>SANTA ROSA</t>
  </si>
  <si>
    <t>QUARAÍ</t>
  </si>
  <si>
    <t>QUARAI</t>
  </si>
  <si>
    <t>SANTANA DO LIVRAMENTO</t>
  </si>
  <si>
    <t>SANTIAGO</t>
  </si>
  <si>
    <t>SANTO ÂNGELO</t>
  </si>
  <si>
    <t>SANTO ANGELO</t>
  </si>
  <si>
    <t>SÃO BORJA</t>
  </si>
  <si>
    <t>SAO BORJA</t>
  </si>
  <si>
    <t>SÃO GABRIEL</t>
  </si>
  <si>
    <t>SAO GABRIEL</t>
  </si>
  <si>
    <t>URUGUAIANA</t>
  </si>
  <si>
    <t>VACARIA</t>
  </si>
  <si>
    <t>ARARANGUÁ</t>
  </si>
  <si>
    <t>ARARANGUA</t>
  </si>
  <si>
    <t>BLUMENAU</t>
  </si>
  <si>
    <t>BRUSQUE</t>
  </si>
  <si>
    <t>CAÇADOR</t>
  </si>
  <si>
    <t>CACADOR</t>
  </si>
  <si>
    <t>CHAPECÓ</t>
  </si>
  <si>
    <t>CHAPECO</t>
  </si>
  <si>
    <t>CONCÓRDIA</t>
  </si>
  <si>
    <t>CONCORDIA</t>
  </si>
  <si>
    <t>CRICIÚMA</t>
  </si>
  <si>
    <t>CRICIUMA</t>
  </si>
  <si>
    <t>FLORIANÓPOLIS</t>
  </si>
  <si>
    <t>FLORIANOPOLIS</t>
  </si>
  <si>
    <t>ITAJAÍ</t>
  </si>
  <si>
    <t>ITAJAI</t>
  </si>
  <si>
    <t>JOAÇABA</t>
  </si>
  <si>
    <t>JOACABA</t>
  </si>
  <si>
    <t>JOINVILLE</t>
  </si>
  <si>
    <t>LAGES</t>
  </si>
  <si>
    <t>RIO DO SUL</t>
  </si>
  <si>
    <t>TUBARÃO</t>
  </si>
  <si>
    <t>TUBARAO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</si>
</sst>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[$-416]d;@"/>
  </numFmts>
  <fonts count="20">
    <font>
      <sz val="11"/>
      <color theme="1"/>
      <name val="Calibri"/>
      <family val="2"/>
      <scheme val="minor"/>
    </font>
    <font>
      <sz val="9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u/>
      <sz val="11"/>
      <color theme="10"/>
      <name val="Calibri"/>
      <family val="2"/>
      <scheme val="minor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u/>
      <sz val="9"/>
      <name val="Arial"/>
      <family val="2"/>
    </font>
    <font>
      <b/>
      <sz val="12"/>
      <color theme="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theme="7" tint="0.79998168889431442"/>
        <bgColor indexed="42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 applyNumberFormat="0" applyFill="0" applyBorder="0" applyAlignment="0" applyProtection="0"/>
    <xf numFmtId="44" fontId="7" fillId="0" borderId="0" applyFont="0" applyFill="0" applyBorder="0" applyAlignment="0" applyProtection="0"/>
  </cellStyleXfs>
  <cellXfs count="268">
    <xf numFmtId="0" fontId="0" fillId="0" borderId="0" xfId="0"/>
    <xf numFmtId="0" fontId="0" fillId="0" borderId="0" xfId="0" applyProtection="1">
      <protection hidden="1"/>
    </xf>
    <xf numFmtId="0" fontId="8" fillId="8" borderId="0" xfId="2" applyFont="1" applyFill="1" applyAlignment="1" applyProtection="1">
      <alignment vertical="top"/>
      <protection hidden="1"/>
    </xf>
    <xf numFmtId="0" fontId="1" fillId="8" borderId="0" xfId="2" applyFont="1" applyFill="1" applyAlignment="1" applyProtection="1">
      <alignment vertical="top"/>
      <protection hidden="1"/>
    </xf>
    <xf numFmtId="0" fontId="1" fillId="5" borderId="2" xfId="2" applyFont="1" applyFill="1" applyBorder="1" applyAlignment="1" applyProtection="1">
      <alignment vertical="top"/>
      <protection hidden="1"/>
    </xf>
    <xf numFmtId="0" fontId="1" fillId="0" borderId="0" xfId="1" applyAlignment="1" applyProtection="1">
      <alignment vertical="top"/>
      <protection hidden="1"/>
    </xf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1" fillId="0" borderId="0" xfId="0" applyFont="1" applyAlignment="1" applyProtection="1">
      <alignment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2" applyFont="1" applyAlignment="1" applyProtection="1">
      <alignment vertical="top"/>
      <protection hidden="1"/>
    </xf>
    <xf numFmtId="1" fontId="1" fillId="5" borderId="2" xfId="2" applyNumberFormat="1" applyFont="1" applyFill="1" applyBorder="1" applyAlignment="1" applyProtection="1">
      <alignment horizontal="right" vertical="top"/>
      <protection hidden="1"/>
    </xf>
    <xf numFmtId="1" fontId="1" fillId="5" borderId="2" xfId="2" applyNumberFormat="1" applyFont="1" applyFill="1" applyBorder="1" applyAlignment="1" applyProtection="1">
      <alignment vertical="top"/>
      <protection hidden="1"/>
    </xf>
    <xf numFmtId="0" fontId="9" fillId="0" borderId="0" xfId="0" applyFont="1" applyProtection="1">
      <protection hidden="1"/>
    </xf>
    <xf numFmtId="0" fontId="1" fillId="0" borderId="4" xfId="2" applyFont="1" applyBorder="1" applyAlignment="1" applyProtection="1">
      <alignment vertical="top"/>
      <protection hidden="1"/>
    </xf>
    <xf numFmtId="0" fontId="1" fillId="5" borderId="15" xfId="2" applyFont="1" applyFill="1" applyBorder="1" applyAlignment="1" applyProtection="1">
      <alignment vertical="top"/>
      <protection hidden="1"/>
    </xf>
    <xf numFmtId="0" fontId="1" fillId="0" borderId="19" xfId="2" applyFont="1" applyBorder="1" applyAlignment="1" applyProtection="1">
      <alignment vertical="top"/>
      <protection hidden="1"/>
    </xf>
    <xf numFmtId="0" fontId="1" fillId="0" borderId="20" xfId="2" applyFont="1" applyBorder="1" applyAlignment="1" applyProtection="1">
      <alignment vertical="top"/>
      <protection hidden="1"/>
    </xf>
    <xf numFmtId="0" fontId="1" fillId="5" borderId="17" xfId="2" applyFont="1" applyFill="1" applyBorder="1" applyAlignment="1" applyProtection="1">
      <alignment vertical="top"/>
      <protection hidden="1"/>
    </xf>
    <xf numFmtId="1" fontId="6" fillId="8" borderId="0" xfId="2" applyNumberFormat="1" applyFont="1" applyFill="1" applyAlignment="1" applyProtection="1">
      <alignment horizontal="center" vertical="top"/>
      <protection hidden="1"/>
    </xf>
    <xf numFmtId="0" fontId="6" fillId="0" borderId="0" xfId="0" applyFont="1" applyProtection="1">
      <protection hidden="1"/>
    </xf>
    <xf numFmtId="44" fontId="1" fillId="5" borderId="7" xfId="4" applyFont="1" applyFill="1" applyBorder="1" applyAlignment="1" applyProtection="1">
      <alignment vertical="top"/>
      <protection hidden="1"/>
    </xf>
    <xf numFmtId="0" fontId="1" fillId="0" borderId="30" xfId="2" applyFont="1" applyBorder="1" applyAlignment="1" applyProtection="1">
      <alignment vertical="top"/>
      <protection hidden="1"/>
    </xf>
    <xf numFmtId="0" fontId="1" fillId="0" borderId="31" xfId="2" applyFont="1" applyBorder="1" applyAlignment="1" applyProtection="1">
      <alignment horizontal="left" vertical="top"/>
      <protection hidden="1"/>
    </xf>
    <xf numFmtId="0" fontId="1" fillId="0" borderId="31" xfId="0" applyFont="1" applyBorder="1" applyProtection="1">
      <protection hidden="1"/>
    </xf>
    <xf numFmtId="0" fontId="1" fillId="0" borderId="32" xfId="2" applyFont="1" applyBorder="1" applyAlignment="1" applyProtection="1">
      <alignment vertical="top"/>
      <protection hidden="1"/>
    </xf>
    <xf numFmtId="0" fontId="1" fillId="0" borderId="31" xfId="2" applyFont="1" applyBorder="1" applyAlignment="1" applyProtection="1">
      <alignment vertical="top"/>
      <protection hidden="1"/>
    </xf>
    <xf numFmtId="0" fontId="1" fillId="0" borderId="33" xfId="2" applyFont="1" applyBorder="1" applyAlignment="1" applyProtection="1">
      <alignment vertical="top"/>
      <protection hidden="1"/>
    </xf>
    <xf numFmtId="0" fontId="1" fillId="5" borderId="34" xfId="2" applyFont="1" applyFill="1" applyBorder="1" applyAlignment="1" applyProtection="1">
      <alignment horizontal="center" vertical="top"/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44" fontId="1" fillId="5" borderId="37" xfId="4" applyFont="1" applyFill="1" applyBorder="1" applyAlignment="1" applyProtection="1">
      <alignment vertical="top"/>
      <protection hidden="1"/>
    </xf>
    <xf numFmtId="0" fontId="1" fillId="5" borderId="6" xfId="2" applyFont="1" applyFill="1" applyBorder="1" applyAlignment="1" applyProtection="1">
      <alignment vertical="top"/>
      <protection hidden="1"/>
    </xf>
    <xf numFmtId="1" fontId="1" fillId="9" borderId="12" xfId="2" applyNumberFormat="1" applyFont="1" applyFill="1" applyBorder="1" applyAlignment="1" applyProtection="1">
      <alignment horizontal="center" vertical="top"/>
      <protection locked="0" hidden="1"/>
    </xf>
    <xf numFmtId="1" fontId="1" fillId="9" borderId="2" xfId="2" applyNumberFormat="1" applyFont="1" applyFill="1" applyBorder="1" applyAlignment="1" applyProtection="1">
      <alignment horizontal="center" vertical="top"/>
      <protection locked="0" hidden="1"/>
    </xf>
    <xf numFmtId="44" fontId="15" fillId="5" borderId="24" xfId="4" quotePrefix="1" applyFont="1" applyFill="1" applyBorder="1" applyAlignment="1" applyProtection="1">
      <alignment horizontal="center" vertical="center"/>
      <protection hidden="1"/>
    </xf>
    <xf numFmtId="1" fontId="1" fillId="5" borderId="17" xfId="2" applyNumberFormat="1" applyFont="1" applyFill="1" applyBorder="1" applyAlignment="1" applyProtection="1">
      <alignment vertical="top"/>
      <protection hidden="1"/>
    </xf>
    <xf numFmtId="1" fontId="1" fillId="9" borderId="12" xfId="2" applyNumberFormat="1" applyFont="1" applyFill="1" applyBorder="1" applyAlignment="1" applyProtection="1">
      <alignment vertical="top"/>
      <protection locked="0" hidden="1"/>
    </xf>
    <xf numFmtId="1" fontId="1" fillId="5" borderId="18" xfId="2" applyNumberFormat="1" applyFont="1" applyFill="1" applyBorder="1" applyAlignment="1" applyProtection="1">
      <alignment vertical="top"/>
      <protection hidden="1"/>
    </xf>
    <xf numFmtId="1" fontId="1" fillId="9" borderId="17" xfId="2" applyNumberFormat="1" applyFont="1" applyFill="1" applyBorder="1" applyAlignment="1" applyProtection="1">
      <alignment horizontal="center" vertical="top"/>
      <protection locked="0" hidden="1"/>
    </xf>
    <xf numFmtId="0" fontId="1" fillId="5" borderId="0" xfId="2" applyFont="1" applyFill="1" applyAlignment="1" applyProtection="1">
      <alignment vertical="top"/>
      <protection hidden="1"/>
    </xf>
    <xf numFmtId="0" fontId="1" fillId="0" borderId="30" xfId="0" applyFont="1" applyBorder="1" applyProtection="1">
      <protection hidden="1"/>
    </xf>
    <xf numFmtId="0" fontId="1" fillId="0" borderId="31" xfId="0" applyFont="1" applyBorder="1" applyAlignment="1" applyProtection="1">
      <alignment horizontal="center"/>
      <protection hidden="1"/>
    </xf>
    <xf numFmtId="0" fontId="1" fillId="0" borderId="33" xfId="0" applyFont="1" applyBorder="1" applyProtection="1">
      <protection hidden="1"/>
    </xf>
    <xf numFmtId="0" fontId="1" fillId="0" borderId="19" xfId="0" applyFont="1" applyBorder="1" applyProtection="1">
      <protection hidden="1"/>
    </xf>
    <xf numFmtId="0" fontId="1" fillId="0" borderId="20" xfId="0" applyFont="1" applyBorder="1" applyProtection="1">
      <protection hidden="1"/>
    </xf>
    <xf numFmtId="0" fontId="1" fillId="0" borderId="16" xfId="0" applyFont="1" applyBorder="1" applyProtection="1">
      <protection hidden="1"/>
    </xf>
    <xf numFmtId="0" fontId="1" fillId="0" borderId="17" xfId="0" applyFont="1" applyBorder="1" applyProtection="1">
      <protection hidden="1"/>
    </xf>
    <xf numFmtId="0" fontId="1" fillId="0" borderId="18" xfId="0" applyFont="1" applyBorder="1" applyProtection="1">
      <protection hidden="1"/>
    </xf>
    <xf numFmtId="0" fontId="1" fillId="7" borderId="1" xfId="0" applyFont="1" applyFill="1" applyBorder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8" fillId="0" borderId="4" xfId="2" applyFont="1" applyBorder="1" applyAlignment="1" applyProtection="1">
      <alignment vertical="top"/>
      <protection hidden="1"/>
    </xf>
    <xf numFmtId="0" fontId="1" fillId="0" borderId="1" xfId="0" applyFont="1" applyBorder="1" applyAlignment="1" applyProtection="1">
      <alignment horizontal="left"/>
      <protection hidden="1"/>
    </xf>
    <xf numFmtId="0" fontId="8" fillId="0" borderId="0" xfId="2" applyFont="1" applyAlignment="1" applyProtection="1">
      <alignment vertical="top"/>
      <protection hidden="1"/>
    </xf>
    <xf numFmtId="0" fontId="8" fillId="0" borderId="20" xfId="2" applyFont="1" applyBorder="1" applyAlignment="1" applyProtection="1">
      <alignment vertical="top"/>
      <protection hidden="1"/>
    </xf>
    <xf numFmtId="44" fontId="1" fillId="0" borderId="1" xfId="0" applyNumberFormat="1" applyFont="1" applyBorder="1" applyAlignment="1" applyProtection="1">
      <alignment horizontal="left"/>
      <protection hidden="1"/>
    </xf>
    <xf numFmtId="0" fontId="1" fillId="3" borderId="1" xfId="0" applyFont="1" applyFill="1" applyBorder="1" applyProtection="1">
      <protection hidden="1"/>
    </xf>
    <xf numFmtId="0" fontId="1" fillId="11" borderId="1" xfId="0" applyFont="1" applyFill="1" applyBorder="1" applyProtection="1">
      <protection hidden="1"/>
    </xf>
    <xf numFmtId="0" fontId="8" fillId="0" borderId="42" xfId="2" applyFont="1" applyBorder="1" applyAlignment="1" applyProtection="1">
      <alignment vertical="top"/>
      <protection hidden="1"/>
    </xf>
    <xf numFmtId="1" fontId="1" fillId="5" borderId="17" xfId="2" applyNumberFormat="1" applyFont="1" applyFill="1" applyBorder="1" applyAlignment="1" applyProtection="1">
      <alignment horizontal="right" vertical="top"/>
      <protection hidden="1"/>
    </xf>
    <xf numFmtId="0" fontId="1" fillId="0" borderId="4" xfId="2" applyFont="1" applyBorder="1" applyProtection="1">
      <protection hidden="1"/>
    </xf>
    <xf numFmtId="0" fontId="8" fillId="0" borderId="4" xfId="2" applyFont="1" applyBorder="1" applyProtection="1">
      <protection hidden="1"/>
    </xf>
    <xf numFmtId="0" fontId="8" fillId="0" borderId="42" xfId="2" applyFont="1" applyBorder="1" applyProtection="1">
      <protection hidden="1"/>
    </xf>
    <xf numFmtId="0" fontId="1" fillId="0" borderId="41" xfId="2" applyFont="1" applyBorder="1" applyAlignment="1" applyProtection="1">
      <alignment vertical="top"/>
      <protection hidden="1"/>
    </xf>
    <xf numFmtId="0" fontId="1" fillId="0" borderId="41" xfId="2" applyFont="1" applyBorder="1" applyProtection="1">
      <protection hidden="1"/>
    </xf>
    <xf numFmtId="0" fontId="1" fillId="0" borderId="19" xfId="2" applyFont="1" applyBorder="1" applyProtection="1">
      <protection hidden="1"/>
    </xf>
    <xf numFmtId="0" fontId="1" fillId="5" borderId="1" xfId="2" applyFont="1" applyFill="1" applyBorder="1" applyAlignment="1" applyProtection="1">
      <alignment horizontal="center" vertical="top"/>
      <protection hidden="1"/>
    </xf>
    <xf numFmtId="0" fontId="1" fillId="0" borderId="31" xfId="0" applyFont="1" applyBorder="1" applyAlignment="1" applyProtection="1">
      <alignment horizontal="left"/>
      <protection hidden="1"/>
    </xf>
    <xf numFmtId="0" fontId="1" fillId="10" borderId="1" xfId="0" applyFont="1" applyFill="1" applyBorder="1" applyAlignment="1" applyProtection="1">
      <alignment horizontal="left"/>
      <protection hidden="1"/>
    </xf>
    <xf numFmtId="0" fontId="1" fillId="0" borderId="17" xfId="0" applyFont="1" applyBorder="1" applyAlignment="1" applyProtection="1">
      <alignment horizontal="left"/>
      <protection hidden="1"/>
    </xf>
    <xf numFmtId="0" fontId="1" fillId="0" borderId="1" xfId="0" applyFont="1" applyBorder="1" applyProtection="1">
      <protection hidden="1"/>
    </xf>
    <xf numFmtId="0" fontId="1" fillId="12" borderId="0" xfId="0" applyFont="1" applyFill="1" applyProtection="1">
      <protection hidden="1"/>
    </xf>
    <xf numFmtId="0" fontId="1" fillId="12" borderId="0" xfId="0" applyFont="1" applyFill="1" applyAlignment="1" applyProtection="1">
      <alignment horizontal="left"/>
      <protection hidden="1"/>
    </xf>
    <xf numFmtId="1" fontId="0" fillId="9" borderId="12" xfId="3" applyNumberFormat="1" applyFont="1" applyFill="1" applyBorder="1" applyAlignment="1" applyProtection="1">
      <alignment horizontal="center" vertical="top"/>
      <protection locked="0" hidden="1"/>
    </xf>
    <xf numFmtId="44" fontId="1" fillId="9" borderId="12" xfId="4" applyFont="1" applyFill="1" applyBorder="1" applyAlignment="1" applyProtection="1">
      <alignment horizontal="center" vertical="top"/>
      <protection locked="0" hidden="1"/>
    </xf>
    <xf numFmtId="1" fontId="1" fillId="5" borderId="17" xfId="2" applyNumberFormat="1" applyFont="1" applyFill="1" applyBorder="1" applyAlignment="1" applyProtection="1">
      <alignment horizontal="left" vertical="top"/>
      <protection hidden="1"/>
    </xf>
    <xf numFmtId="1" fontId="1" fillId="9" borderId="1" xfId="2" applyNumberFormat="1" applyFont="1" applyFill="1" applyBorder="1" applyAlignment="1" applyProtection="1">
      <alignment vertical="top"/>
      <protection locked="0" hidden="1"/>
    </xf>
    <xf numFmtId="0" fontId="1" fillId="5" borderId="26" xfId="2" applyFont="1" applyFill="1" applyBorder="1" applyAlignment="1" applyProtection="1">
      <alignment vertical="top"/>
      <protection hidden="1"/>
    </xf>
    <xf numFmtId="0" fontId="1" fillId="10" borderId="1" xfId="0" applyFont="1" applyFill="1" applyBorder="1" applyProtection="1">
      <protection hidden="1"/>
    </xf>
    <xf numFmtId="44" fontId="15" fillId="5" borderId="5" xfId="4" quotePrefix="1" applyFont="1" applyFill="1" applyBorder="1" applyAlignment="1" applyProtection="1">
      <alignment horizontal="center" vertical="center"/>
      <protection hidden="1"/>
    </xf>
    <xf numFmtId="0" fontId="1" fillId="5" borderId="35" xfId="4" applyNumberFormat="1" applyFont="1" applyFill="1" applyBorder="1" applyAlignment="1" applyProtection="1">
      <alignment horizontal="center" vertical="top"/>
      <protection hidden="1"/>
    </xf>
    <xf numFmtId="0" fontId="1" fillId="5" borderId="36" xfId="4" applyNumberFormat="1" applyFont="1" applyFill="1" applyBorder="1" applyAlignment="1" applyProtection="1">
      <alignment horizontal="center" vertical="top"/>
      <protection hidden="1"/>
    </xf>
    <xf numFmtId="0" fontId="1" fillId="0" borderId="0" xfId="2" applyFont="1" applyProtection="1">
      <protection hidden="1"/>
    </xf>
    <xf numFmtId="0" fontId="1" fillId="5" borderId="20" xfId="2" applyFont="1" applyFill="1" applyBorder="1" applyAlignment="1" applyProtection="1">
      <alignment vertical="top"/>
      <protection hidden="1"/>
    </xf>
    <xf numFmtId="44" fontId="15" fillId="5" borderId="0" xfId="4" quotePrefix="1" applyFont="1" applyFill="1" applyBorder="1" applyAlignment="1" applyProtection="1">
      <alignment horizontal="center" vertical="center"/>
      <protection hidden="1"/>
    </xf>
    <xf numFmtId="1" fontId="1" fillId="9" borderId="2" xfId="2" quotePrefix="1" applyNumberFormat="1" applyFont="1" applyFill="1" applyBorder="1" applyAlignment="1" applyProtection="1">
      <alignment horizontal="center" vertical="center"/>
      <protection locked="0" hidden="1"/>
    </xf>
    <xf numFmtId="1" fontId="1" fillId="9" borderId="17" xfId="2" quotePrefix="1" applyNumberFormat="1" applyFont="1" applyFill="1" applyBorder="1" applyAlignment="1" applyProtection="1">
      <alignment horizontal="center" vertical="center"/>
      <protection locked="0" hidden="1"/>
    </xf>
    <xf numFmtId="0" fontId="1" fillId="5" borderId="5" xfId="2" applyFont="1" applyFill="1" applyBorder="1" applyAlignment="1" applyProtection="1">
      <alignment vertical="top"/>
      <protection hidden="1"/>
    </xf>
    <xf numFmtId="44" fontId="6" fillId="5" borderId="10" xfId="4" quotePrefix="1" applyFont="1" applyFill="1" applyBorder="1" applyAlignment="1" applyProtection="1">
      <alignment horizontal="center" vertical="top"/>
      <protection hidden="1"/>
    </xf>
    <xf numFmtId="44" fontId="6" fillId="5" borderId="43" xfId="4" quotePrefix="1" applyFont="1" applyFill="1" applyBorder="1" applyAlignment="1" applyProtection="1">
      <alignment horizontal="center" vertical="top"/>
      <protection hidden="1"/>
    </xf>
    <xf numFmtId="44" fontId="15" fillId="5" borderId="3" xfId="4" quotePrefix="1" applyFont="1" applyFill="1" applyBorder="1" applyAlignment="1" applyProtection="1">
      <alignment horizontal="center" vertical="center"/>
      <protection hidden="1"/>
    </xf>
    <xf numFmtId="44" fontId="15" fillId="5" borderId="4" xfId="4" quotePrefix="1" applyFont="1" applyFill="1" applyBorder="1" applyAlignment="1" applyProtection="1">
      <alignment horizontal="center" vertical="center"/>
      <protection hidden="1"/>
    </xf>
    <xf numFmtId="44" fontId="15" fillId="5" borderId="42" xfId="4" quotePrefix="1" applyFont="1" applyFill="1" applyBorder="1" applyAlignment="1" applyProtection="1">
      <alignment horizontal="center" vertical="center"/>
      <protection hidden="1"/>
    </xf>
    <xf numFmtId="44" fontId="15" fillId="5" borderId="20" xfId="4" quotePrefix="1" applyFont="1" applyFill="1" applyBorder="1" applyAlignment="1" applyProtection="1">
      <alignment horizontal="center" vertical="center"/>
      <protection hidden="1"/>
    </xf>
    <xf numFmtId="44" fontId="6" fillId="5" borderId="44" xfId="4" quotePrefix="1" applyFont="1" applyFill="1" applyBorder="1" applyAlignment="1" applyProtection="1">
      <alignment horizontal="center" vertical="top"/>
      <protection hidden="1"/>
    </xf>
    <xf numFmtId="44" fontId="15" fillId="5" borderId="17" xfId="4" quotePrefix="1" applyFont="1" applyFill="1" applyBorder="1" applyAlignment="1" applyProtection="1">
      <alignment horizontal="center" vertical="center"/>
      <protection hidden="1"/>
    </xf>
    <xf numFmtId="44" fontId="15" fillId="5" borderId="18" xfId="4" quotePrefix="1" applyFont="1" applyFill="1" applyBorder="1" applyAlignment="1" applyProtection="1">
      <alignment horizontal="center" vertical="center"/>
      <protection hidden="1"/>
    </xf>
    <xf numFmtId="44" fontId="11" fillId="5" borderId="0" xfId="4" quotePrefix="1" applyFont="1" applyFill="1" applyBorder="1" applyAlignment="1" applyProtection="1">
      <alignment horizontal="left" vertical="center"/>
      <protection hidden="1"/>
    </xf>
    <xf numFmtId="44" fontId="11" fillId="5" borderId="17" xfId="4" quotePrefix="1" applyFont="1" applyFill="1" applyBorder="1" applyAlignment="1" applyProtection="1">
      <alignment horizontal="left" vertical="center"/>
      <protection hidden="1"/>
    </xf>
    <xf numFmtId="1" fontId="1" fillId="9" borderId="7" xfId="2" quotePrefix="1" applyNumberFormat="1" applyFont="1" applyFill="1" applyBorder="1" applyAlignment="1" applyProtection="1">
      <alignment horizontal="center" vertical="center"/>
      <protection locked="0" hidden="1"/>
    </xf>
    <xf numFmtId="1" fontId="1" fillId="0" borderId="14" xfId="0" applyNumberFormat="1" applyFont="1" applyBorder="1" applyAlignment="1" applyProtection="1">
      <alignment horizontal="center"/>
      <protection hidden="1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/>
      <protection hidden="1"/>
    </xf>
    <xf numFmtId="0" fontId="1" fillId="6" borderId="13" xfId="0" applyFont="1" applyFill="1" applyBorder="1" applyAlignment="1" applyProtection="1">
      <alignment horizontal="center"/>
      <protection hidden="1"/>
    </xf>
    <xf numFmtId="0" fontId="1" fillId="6" borderId="11" xfId="0" applyFont="1" applyFill="1" applyBorder="1" applyAlignment="1" applyProtection="1">
      <alignment horizontal="center"/>
      <protection hidden="1"/>
    </xf>
    <xf numFmtId="0" fontId="8" fillId="5" borderId="14" xfId="2" applyFont="1" applyFill="1" applyBorder="1" applyAlignment="1" applyProtection="1">
      <alignment horizontal="left" vertical="top"/>
      <protection hidden="1"/>
    </xf>
    <xf numFmtId="0" fontId="8" fillId="5" borderId="11" xfId="2" applyFont="1" applyFill="1" applyBorder="1" applyAlignment="1" applyProtection="1">
      <alignment horizontal="left" vertical="top"/>
      <protection hidden="1"/>
    </xf>
    <xf numFmtId="0" fontId="1" fillId="5" borderId="14" xfId="2" applyFont="1" applyFill="1" applyBorder="1" applyAlignment="1" applyProtection="1">
      <alignment horizontal="left" vertical="top"/>
      <protection hidden="1"/>
    </xf>
    <xf numFmtId="0" fontId="1" fillId="5" borderId="13" xfId="2" applyFont="1" applyFill="1" applyBorder="1" applyAlignment="1" applyProtection="1">
      <alignment horizontal="left" vertical="top"/>
      <protection hidden="1"/>
    </xf>
    <xf numFmtId="0" fontId="1" fillId="5" borderId="11" xfId="2" applyFont="1" applyFill="1" applyBorder="1" applyAlignment="1" applyProtection="1">
      <alignment horizontal="left" vertical="top"/>
      <protection hidden="1"/>
    </xf>
    <xf numFmtId="0" fontId="1" fillId="5" borderId="4" xfId="2" applyFont="1" applyFill="1" applyBorder="1" applyAlignment="1" applyProtection="1">
      <alignment horizontal="left" vertical="top" wrapText="1"/>
      <protection hidden="1"/>
    </xf>
    <xf numFmtId="0" fontId="1" fillId="5" borderId="9" xfId="2" applyFont="1" applyFill="1" applyBorder="1" applyAlignment="1" applyProtection="1">
      <alignment horizontal="left" vertical="top" wrapText="1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1" fillId="13" borderId="1" xfId="0" applyFont="1" applyFill="1" applyBorder="1" applyProtection="1">
      <protection hidden="1"/>
    </xf>
    <xf numFmtId="0" fontId="1" fillId="5" borderId="3" xfId="2" applyFont="1" applyFill="1" applyBorder="1" applyAlignment="1" applyProtection="1">
      <alignment horizontal="left" vertical="top"/>
      <protection hidden="1"/>
    </xf>
    <xf numFmtId="0" fontId="8" fillId="5" borderId="3" xfId="2" applyFont="1" applyFill="1" applyBorder="1" applyAlignment="1" applyProtection="1">
      <alignment horizontal="left" vertical="top"/>
      <protection hidden="1"/>
    </xf>
    <xf numFmtId="0" fontId="1" fillId="5" borderId="4" xfId="2" applyFont="1" applyFill="1" applyBorder="1" applyAlignment="1" applyProtection="1">
      <alignment horizontal="left" vertical="top"/>
      <protection hidden="1"/>
    </xf>
    <xf numFmtId="0" fontId="8" fillId="5" borderId="9" xfId="2" applyFont="1" applyFill="1" applyBorder="1" applyAlignment="1" applyProtection="1">
      <alignment horizontal="left" vertical="top"/>
      <protection hidden="1"/>
    </xf>
    <xf numFmtId="0" fontId="8" fillId="5" borderId="5" xfId="2" applyFont="1" applyFill="1" applyBorder="1" applyAlignment="1" applyProtection="1">
      <alignment horizontal="left" vertical="top"/>
      <protection hidden="1"/>
    </xf>
    <xf numFmtId="0" fontId="8" fillId="5" borderId="45" xfId="2" applyFont="1" applyFill="1" applyBorder="1" applyAlignment="1" applyProtection="1">
      <alignment horizontal="center" vertical="top"/>
      <protection hidden="1"/>
    </xf>
    <xf numFmtId="0" fontId="8" fillId="5" borderId="6" xfId="2" applyFont="1" applyFill="1" applyBorder="1" applyAlignment="1" applyProtection="1">
      <alignment horizontal="left" vertical="top"/>
      <protection hidden="1"/>
    </xf>
    <xf numFmtId="0" fontId="8" fillId="5" borderId="4" xfId="2" applyFont="1" applyFill="1" applyBorder="1" applyAlignment="1" applyProtection="1">
      <alignment horizontal="center" vertical="top"/>
      <protection hidden="1"/>
    </xf>
    <xf numFmtId="0" fontId="8" fillId="5" borderId="2" xfId="2" applyFont="1" applyFill="1" applyBorder="1" applyAlignment="1" applyProtection="1">
      <alignment horizontal="center" vertical="top"/>
      <protection hidden="1"/>
    </xf>
    <xf numFmtId="0" fontId="1" fillId="5" borderId="9" xfId="2" applyFont="1" applyFill="1" applyBorder="1" applyAlignment="1" applyProtection="1">
      <alignment horizontal="left" vertical="top"/>
      <protection hidden="1"/>
    </xf>
    <xf numFmtId="0" fontId="1" fillId="5" borderId="5" xfId="2" applyFont="1" applyFill="1" applyBorder="1" applyAlignment="1" applyProtection="1">
      <alignment horizontal="left" vertical="top"/>
      <protection hidden="1"/>
    </xf>
    <xf numFmtId="0" fontId="1" fillId="5" borderId="0" xfId="2" applyFont="1" applyFill="1" applyAlignment="1" applyProtection="1">
      <alignment horizontal="left" vertical="top" wrapText="1"/>
      <protection hidden="1"/>
    </xf>
    <xf numFmtId="0" fontId="1" fillId="5" borderId="45" xfId="2" applyFont="1" applyFill="1" applyBorder="1" applyAlignment="1" applyProtection="1">
      <alignment horizontal="left" vertical="top" wrapText="1"/>
      <protection hidden="1"/>
    </xf>
    <xf numFmtId="0" fontId="1" fillId="5" borderId="6" xfId="2" applyFont="1" applyFill="1" applyBorder="1" applyAlignment="1" applyProtection="1">
      <alignment horizontal="left" vertical="top"/>
      <protection hidden="1"/>
    </xf>
    <xf numFmtId="0" fontId="1" fillId="5" borderId="2" xfId="2" applyFont="1" applyFill="1" applyBorder="1" applyAlignment="1" applyProtection="1">
      <alignment horizontal="left" vertical="top" wrapText="1"/>
      <protection hidden="1"/>
    </xf>
    <xf numFmtId="0" fontId="1" fillId="5" borderId="7" xfId="2" applyFont="1" applyFill="1" applyBorder="1" applyAlignment="1" applyProtection="1">
      <alignment horizontal="left" vertical="top" wrapText="1"/>
      <protection hidden="1"/>
    </xf>
    <xf numFmtId="0" fontId="6" fillId="6" borderId="14" xfId="0" applyFont="1" applyFill="1" applyBorder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right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left" vertical="center" wrapText="1"/>
      <protection hidden="1"/>
    </xf>
    <xf numFmtId="0" fontId="16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left"/>
      <protection hidden="1"/>
    </xf>
    <xf numFmtId="0" fontId="16" fillId="13" borderId="1" xfId="0" applyFont="1" applyFill="1" applyBorder="1" applyAlignment="1" applyProtection="1">
      <alignment horizontal="center" vertical="center"/>
      <protection hidden="1"/>
    </xf>
    <xf numFmtId="0" fontId="0" fillId="13" borderId="1" xfId="0" applyFill="1" applyBorder="1" applyProtection="1">
      <protection hidden="1"/>
    </xf>
    <xf numFmtId="0" fontId="0" fillId="13" borderId="1" xfId="0" applyFill="1" applyBorder="1" applyAlignment="1" applyProtection="1">
      <alignment horizontal="left"/>
      <protection hidden="1"/>
    </xf>
    <xf numFmtId="0" fontId="0" fillId="0" borderId="1" xfId="0" applyBorder="1" applyProtection="1">
      <protection hidden="1"/>
    </xf>
    <xf numFmtId="0" fontId="0" fillId="0" borderId="43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left"/>
      <protection hidden="1"/>
    </xf>
    <xf numFmtId="0" fontId="17" fillId="13" borderId="1" xfId="0" applyFont="1" applyFill="1" applyBorder="1" applyAlignment="1" applyProtection="1">
      <alignment horizontal="left" vertical="center"/>
      <protection hidden="1"/>
    </xf>
    <xf numFmtId="0" fontId="17" fillId="13" borderId="1" xfId="0" applyFont="1" applyFill="1" applyBorder="1" applyAlignment="1" applyProtection="1">
      <alignment horizontal="center" vertical="center"/>
      <protection hidden="1"/>
    </xf>
    <xf numFmtId="0" fontId="16" fillId="2" borderId="11" xfId="0" applyFont="1" applyFill="1" applyBorder="1" applyAlignment="1" applyProtection="1">
      <alignment horizontal="left" vertical="center"/>
      <protection hidden="1"/>
    </xf>
    <xf numFmtId="0" fontId="0" fillId="0" borderId="1" xfId="0" applyBorder="1" applyAlignment="1" applyProtection="1">
      <alignment horizontal="left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0" fontId="0" fillId="10" borderId="0" xfId="0" applyFill="1" applyAlignment="1" applyProtection="1">
      <alignment horizontal="left"/>
      <protection hidden="1"/>
    </xf>
    <xf numFmtId="0" fontId="0" fillId="13" borderId="0" xfId="0" applyFill="1" applyProtection="1">
      <protection hidden="1"/>
    </xf>
    <xf numFmtId="0" fontId="0" fillId="3" borderId="1" xfId="0" applyFill="1" applyBorder="1" applyProtection="1">
      <protection hidden="1"/>
    </xf>
    <xf numFmtId="0" fontId="0" fillId="3" borderId="43" xfId="0" applyFill="1" applyBorder="1" applyProtection="1">
      <protection hidden="1"/>
    </xf>
    <xf numFmtId="0" fontId="0" fillId="0" borderId="0" xfId="0" applyAlignment="1" applyProtection="1">
      <alignment horizontal="left" vertical="center"/>
      <protection hidden="1"/>
    </xf>
    <xf numFmtId="1" fontId="0" fillId="0" borderId="1" xfId="0" applyNumberFormat="1" applyBorder="1" applyAlignment="1" applyProtection="1">
      <alignment horizontal="left" vertical="center"/>
      <protection hidden="1"/>
    </xf>
    <xf numFmtId="14" fontId="0" fillId="0" borderId="1" xfId="0" applyNumberFormat="1" applyBorder="1" applyAlignment="1" applyProtection="1">
      <alignment horizontal="left" vertical="center"/>
      <protection hidden="1"/>
    </xf>
    <xf numFmtId="49" fontId="0" fillId="0" borderId="1" xfId="0" applyNumberFormat="1" applyBorder="1" applyAlignment="1" applyProtection="1">
      <alignment horizontal="left" vertical="center"/>
      <protection hidden="1"/>
    </xf>
    <xf numFmtId="0" fontId="0" fillId="14" borderId="1" xfId="0" applyFill="1" applyBorder="1" applyAlignment="1" applyProtection="1">
      <alignment horizontal="left" vertical="center"/>
      <protection hidden="1"/>
    </xf>
    <xf numFmtId="1" fontId="0" fillId="0" borderId="1" xfId="0" applyNumberFormat="1" applyBorder="1" applyProtection="1">
      <protection hidden="1"/>
    </xf>
    <xf numFmtId="1" fontId="0" fillId="6" borderId="37" xfId="0" applyNumberFormat="1" applyFill="1" applyBorder="1" applyAlignment="1" applyProtection="1">
      <alignment horizontal="center"/>
      <protection hidden="1"/>
    </xf>
    <xf numFmtId="1" fontId="0" fillId="10" borderId="37" xfId="0" applyNumberFormat="1" applyFill="1" applyBorder="1" applyAlignment="1" applyProtection="1">
      <alignment horizontal="center"/>
      <protection hidden="1"/>
    </xf>
    <xf numFmtId="1" fontId="0" fillId="6" borderId="37" xfId="0" applyNumberFormat="1" applyFill="1" applyBorder="1" applyAlignment="1" applyProtection="1">
      <alignment horizontal="left"/>
      <protection hidden="1"/>
    </xf>
    <xf numFmtId="0" fontId="0" fillId="0" borderId="0" xfId="0" applyProtection="1">
      <protection locked="0"/>
    </xf>
    <xf numFmtId="0" fontId="13" fillId="0" borderId="0" xfId="0" applyFont="1" applyAlignment="1" applyProtection="1">
      <alignment vertical="center" wrapText="1"/>
      <protection hidden="1"/>
    </xf>
    <xf numFmtId="0" fontId="17" fillId="0" borderId="1" xfId="0" applyFont="1" applyBorder="1" applyAlignment="1">
      <alignment horizontal="center"/>
    </xf>
    <xf numFmtId="0" fontId="19" fillId="0" borderId="0" xfId="0" applyFont="1" applyProtection="1">
      <protection hidden="1"/>
    </xf>
    <xf numFmtId="0" fontId="18" fillId="0" borderId="0" xfId="0" applyFont="1" applyProtection="1">
      <protection hidden="1"/>
    </xf>
    <xf numFmtId="1" fontId="0" fillId="0" borderId="0" xfId="0" applyNumberFormat="1" applyAlignment="1" applyProtection="1">
      <alignment horizontal="left"/>
      <protection hidden="1"/>
    </xf>
    <xf numFmtId="0" fontId="17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4" fontId="0" fillId="0" borderId="0" xfId="0" applyNumberFormat="1" applyAlignment="1" applyProtection="1">
      <alignment horizontal="left"/>
      <protection hidden="1"/>
    </xf>
    <xf numFmtId="0" fontId="0" fillId="0" borderId="37" xfId="0" applyBorder="1" applyAlignment="1" applyProtection="1">
      <alignment horizontal="center" vertical="center"/>
      <protection hidden="1"/>
    </xf>
    <xf numFmtId="0" fontId="0" fillId="10" borderId="27" xfId="0" applyFill="1" applyBorder="1" applyProtection="1">
      <protection hidden="1"/>
    </xf>
    <xf numFmtId="0" fontId="0" fillId="10" borderId="28" xfId="0" applyFill="1" applyBorder="1" applyProtection="1">
      <protection hidden="1"/>
    </xf>
    <xf numFmtId="0" fontId="0" fillId="10" borderId="29" xfId="0" applyFill="1" applyBorder="1" applyProtection="1">
      <protection hidden="1"/>
    </xf>
    <xf numFmtId="0" fontId="0" fillId="16" borderId="27" xfId="0" applyFill="1" applyBorder="1" applyProtection="1">
      <protection hidden="1"/>
    </xf>
    <xf numFmtId="0" fontId="0" fillId="16" borderId="28" xfId="0" applyFill="1" applyBorder="1" applyProtection="1">
      <protection hidden="1"/>
    </xf>
    <xf numFmtId="0" fontId="0" fillId="16" borderId="29" xfId="0" applyFill="1" applyBorder="1" applyProtection="1">
      <protection hidden="1"/>
    </xf>
    <xf numFmtId="1" fontId="0" fillId="2" borderId="0" xfId="0" applyNumberFormat="1" applyFill="1" applyAlignment="1" applyProtection="1">
      <alignment horizontal="left"/>
      <protection hidden="1"/>
    </xf>
    <xf numFmtId="0" fontId="0" fillId="2" borderId="1" xfId="0" applyFill="1" applyBorder="1" applyAlignment="1" applyProtection="1">
      <alignment vertical="center" wrapText="1"/>
      <protection hidden="1"/>
    </xf>
    <xf numFmtId="0" fontId="0" fillId="7" borderId="1" xfId="0" applyFill="1" applyBorder="1" applyAlignment="1" applyProtection="1">
      <alignment horizontal="center" vertical="center"/>
      <protection locked="0"/>
    </xf>
    <xf numFmtId="0" fontId="1" fillId="5" borderId="17" xfId="2" applyFont="1" applyFill="1" applyBorder="1" applyAlignment="1" applyProtection="1">
      <alignment horizontal="center" vertical="top"/>
      <protection hidden="1"/>
    </xf>
    <xf numFmtId="0" fontId="1" fillId="5" borderId="21" xfId="2" applyFont="1" applyFill="1" applyBorder="1" applyAlignment="1" applyProtection="1">
      <alignment horizontal="center" vertical="top"/>
      <protection hidden="1"/>
    </xf>
    <xf numFmtId="0" fontId="4" fillId="4" borderId="30" xfId="2" applyFont="1" applyFill="1" applyBorder="1" applyAlignment="1" applyProtection="1">
      <alignment horizontal="left" vertical="top"/>
      <protection hidden="1"/>
    </xf>
    <xf numFmtId="0" fontId="4" fillId="4" borderId="31" xfId="2" applyFont="1" applyFill="1" applyBorder="1" applyAlignment="1" applyProtection="1">
      <alignment horizontal="left" vertical="top"/>
      <protection hidden="1"/>
    </xf>
    <xf numFmtId="0" fontId="4" fillId="4" borderId="33" xfId="2" applyFont="1" applyFill="1" applyBorder="1" applyAlignment="1" applyProtection="1">
      <alignment horizontal="left" vertical="top"/>
      <protection hidden="1"/>
    </xf>
    <xf numFmtId="1" fontId="1" fillId="9" borderId="2" xfId="2" applyNumberFormat="1" applyFont="1" applyFill="1" applyBorder="1" applyAlignment="1" applyProtection="1">
      <alignment horizontal="center" vertical="top"/>
      <protection locked="0" hidden="1"/>
    </xf>
    <xf numFmtId="1" fontId="1" fillId="9" borderId="23" xfId="2" applyNumberFormat="1" applyFont="1" applyFill="1" applyBorder="1" applyAlignment="1" applyProtection="1">
      <alignment horizontal="center" vertical="top"/>
      <protection locked="0" hidden="1"/>
    </xf>
    <xf numFmtId="0" fontId="1" fillId="0" borderId="4" xfId="2" applyFont="1" applyBorder="1" applyAlignment="1" applyProtection="1">
      <alignment horizontal="left" vertical="top"/>
      <protection hidden="1"/>
    </xf>
    <xf numFmtId="1" fontId="5" fillId="9" borderId="17" xfId="3" applyNumberFormat="1" applyFill="1" applyBorder="1" applyAlignment="1" applyProtection="1">
      <alignment horizontal="left" vertical="top"/>
      <protection locked="0" hidden="1"/>
    </xf>
    <xf numFmtId="49" fontId="1" fillId="5" borderId="19" xfId="4" applyNumberFormat="1" applyFont="1" applyFill="1" applyBorder="1" applyAlignment="1" applyProtection="1">
      <alignment horizontal="center" vertical="center"/>
      <protection hidden="1"/>
    </xf>
    <xf numFmtId="49" fontId="1" fillId="5" borderId="20" xfId="4" applyNumberFormat="1" applyFont="1" applyFill="1" applyBorder="1" applyAlignment="1" applyProtection="1">
      <alignment horizontal="center" vertical="center"/>
      <protection hidden="1"/>
    </xf>
    <xf numFmtId="49" fontId="1" fillId="5" borderId="22" xfId="4" applyNumberFormat="1" applyFont="1" applyFill="1" applyBorder="1" applyAlignment="1" applyProtection="1">
      <alignment horizontal="center" vertical="center"/>
      <protection hidden="1"/>
    </xf>
    <xf numFmtId="49" fontId="1" fillId="5" borderId="23" xfId="4" applyNumberFormat="1" applyFont="1" applyFill="1" applyBorder="1" applyAlignment="1" applyProtection="1">
      <alignment horizontal="center" vertical="center"/>
      <protection hidden="1"/>
    </xf>
    <xf numFmtId="0" fontId="4" fillId="0" borderId="0" xfId="2" applyFont="1" applyAlignment="1" applyProtection="1">
      <alignment horizontal="center" vertical="center"/>
      <protection hidden="1"/>
    </xf>
    <xf numFmtId="1" fontId="1" fillId="9" borderId="22" xfId="2" applyNumberFormat="1" applyFont="1" applyFill="1" applyBorder="1" applyAlignment="1" applyProtection="1">
      <alignment horizontal="left" vertical="top"/>
      <protection locked="0" hidden="1"/>
    </xf>
    <xf numFmtId="1" fontId="1" fillId="9" borderId="2" xfId="2" applyNumberFormat="1" applyFont="1" applyFill="1" applyBorder="1" applyAlignment="1" applyProtection="1">
      <alignment horizontal="left" vertical="top"/>
      <protection locked="0" hidden="1"/>
    </xf>
    <xf numFmtId="49" fontId="1" fillId="9" borderId="17" xfId="2" applyNumberFormat="1" applyFont="1" applyFill="1" applyBorder="1" applyAlignment="1" applyProtection="1">
      <alignment horizontal="center" vertical="top"/>
      <protection locked="0" hidden="1"/>
    </xf>
    <xf numFmtId="0" fontId="1" fillId="0" borderId="0" xfId="2" applyFont="1" applyAlignment="1" applyProtection="1">
      <alignment horizontal="center" vertical="top"/>
      <protection hidden="1"/>
    </xf>
    <xf numFmtId="0" fontId="1" fillId="0" borderId="20" xfId="2" applyFont="1" applyBorder="1" applyAlignment="1" applyProtection="1">
      <alignment horizontal="center" vertical="top"/>
      <protection hidden="1"/>
    </xf>
    <xf numFmtId="0" fontId="1" fillId="5" borderId="17" xfId="2" applyFont="1" applyFill="1" applyBorder="1" applyAlignment="1" applyProtection="1">
      <alignment horizontal="right" vertical="top"/>
      <protection hidden="1"/>
    </xf>
    <xf numFmtId="14" fontId="1" fillId="9" borderId="0" xfId="2" applyNumberFormat="1" applyFont="1" applyFill="1" applyAlignment="1" applyProtection="1">
      <alignment horizontal="center" vertical="top"/>
      <protection locked="0" hidden="1"/>
    </xf>
    <xf numFmtId="14" fontId="1" fillId="9" borderId="20" xfId="2" applyNumberFormat="1" applyFont="1" applyFill="1" applyBorder="1" applyAlignment="1" applyProtection="1">
      <alignment horizontal="center" vertical="top"/>
      <protection locked="0" hidden="1"/>
    </xf>
    <xf numFmtId="1" fontId="1" fillId="9" borderId="2" xfId="2" applyNumberFormat="1" applyFont="1" applyFill="1" applyBorder="1" applyAlignment="1" applyProtection="1">
      <alignment horizontal="right" vertical="top"/>
      <protection locked="0" hidden="1"/>
    </xf>
    <xf numFmtId="1" fontId="1" fillId="9" borderId="0" xfId="2" applyNumberFormat="1" applyFont="1" applyFill="1" applyAlignment="1" applyProtection="1">
      <alignment horizontal="right" vertical="top"/>
      <protection locked="0" hidden="1"/>
    </xf>
    <xf numFmtId="1" fontId="1" fillId="9" borderId="23" xfId="2" applyNumberFormat="1" applyFont="1" applyFill="1" applyBorder="1" applyAlignment="1" applyProtection="1">
      <alignment horizontal="left" vertical="top"/>
      <protection locked="0" hidden="1"/>
    </xf>
    <xf numFmtId="0" fontId="13" fillId="0" borderId="0" xfId="0" applyFont="1" applyAlignment="1" applyProtection="1">
      <alignment horizontal="center" vertical="center"/>
      <protection hidden="1"/>
    </xf>
    <xf numFmtId="0" fontId="10" fillId="4" borderId="14" xfId="2" applyFont="1" applyFill="1" applyBorder="1" applyAlignment="1" applyProtection="1">
      <alignment horizontal="center" vertical="center"/>
      <protection hidden="1"/>
    </xf>
    <xf numFmtId="0" fontId="10" fillId="4" borderId="13" xfId="2" applyFont="1" applyFill="1" applyBorder="1" applyAlignment="1" applyProtection="1">
      <alignment horizontal="center" vertical="center"/>
      <protection hidden="1"/>
    </xf>
    <xf numFmtId="0" fontId="10" fillId="4" borderId="11" xfId="2" applyFont="1" applyFill="1" applyBorder="1" applyAlignment="1" applyProtection="1">
      <alignment horizontal="center" vertical="center"/>
      <protection hidden="1"/>
    </xf>
    <xf numFmtId="0" fontId="12" fillId="15" borderId="3" xfId="0" applyFont="1" applyFill="1" applyBorder="1" applyAlignment="1" applyProtection="1">
      <alignment horizontal="center" vertical="center"/>
      <protection hidden="1"/>
    </xf>
    <xf numFmtId="0" fontId="12" fillId="15" borderId="4" xfId="0" applyFont="1" applyFill="1" applyBorder="1" applyAlignment="1" applyProtection="1">
      <alignment horizontal="center" vertical="center"/>
      <protection hidden="1"/>
    </xf>
    <xf numFmtId="0" fontId="12" fillId="15" borderId="9" xfId="0" applyFont="1" applyFill="1" applyBorder="1" applyAlignment="1" applyProtection="1">
      <alignment horizontal="center" vertical="center"/>
      <protection hidden="1"/>
    </xf>
    <xf numFmtId="0" fontId="12" fillId="15" borderId="6" xfId="0" applyFont="1" applyFill="1" applyBorder="1" applyAlignment="1" applyProtection="1">
      <alignment horizontal="center" vertical="center"/>
      <protection hidden="1"/>
    </xf>
    <xf numFmtId="0" fontId="12" fillId="15" borderId="2" xfId="0" applyFont="1" applyFill="1" applyBorder="1" applyAlignment="1" applyProtection="1">
      <alignment horizontal="center" vertical="center"/>
      <protection hidden="1"/>
    </xf>
    <xf numFmtId="0" fontId="12" fillId="15" borderId="7" xfId="0" applyFont="1" applyFill="1" applyBorder="1" applyAlignment="1" applyProtection="1">
      <alignment horizontal="center" vertical="center"/>
      <protection hidden="1"/>
    </xf>
    <xf numFmtId="1" fontId="1" fillId="9" borderId="14" xfId="2" applyNumberFormat="1" applyFont="1" applyFill="1" applyBorder="1" applyAlignment="1" applyProtection="1">
      <alignment horizontal="left" vertical="top"/>
      <protection locked="0" hidden="1"/>
    </xf>
    <xf numFmtId="1" fontId="1" fillId="9" borderId="13" xfId="2" applyNumberFormat="1" applyFont="1" applyFill="1" applyBorder="1" applyAlignment="1" applyProtection="1">
      <alignment horizontal="left" vertical="top"/>
      <protection locked="0" hidden="1"/>
    </xf>
    <xf numFmtId="1" fontId="1" fillId="9" borderId="11" xfId="2" applyNumberFormat="1" applyFont="1" applyFill="1" applyBorder="1" applyAlignment="1" applyProtection="1">
      <alignment horizontal="left" vertical="top"/>
      <protection locked="0" hidden="1"/>
    </xf>
    <xf numFmtId="0" fontId="1" fillId="5" borderId="14" xfId="2" applyFont="1" applyFill="1" applyBorder="1" applyAlignment="1" applyProtection="1">
      <alignment horizontal="center" vertical="top"/>
      <protection hidden="1"/>
    </xf>
    <xf numFmtId="0" fontId="1" fillId="5" borderId="13" xfId="2" applyFont="1" applyFill="1" applyBorder="1" applyAlignment="1" applyProtection="1">
      <alignment horizontal="center" vertical="top"/>
      <protection hidden="1"/>
    </xf>
    <xf numFmtId="44" fontId="1" fillId="5" borderId="6" xfId="4" applyFont="1" applyFill="1" applyBorder="1" applyAlignment="1" applyProtection="1">
      <alignment horizontal="center" vertical="top"/>
      <protection hidden="1"/>
    </xf>
    <xf numFmtId="44" fontId="1" fillId="5" borderId="2" xfId="4" applyFont="1" applyFill="1" applyBorder="1" applyAlignment="1" applyProtection="1">
      <alignment horizontal="center" vertical="top"/>
      <protection hidden="1"/>
    </xf>
    <xf numFmtId="44" fontId="1" fillId="5" borderId="7" xfId="4" applyFont="1" applyFill="1" applyBorder="1" applyAlignment="1" applyProtection="1">
      <alignment horizontal="center" vertical="top"/>
      <protection hidden="1"/>
    </xf>
    <xf numFmtId="49" fontId="1" fillId="9" borderId="8" xfId="2" applyNumberFormat="1" applyFont="1" applyFill="1" applyBorder="1" applyAlignment="1" applyProtection="1">
      <alignment horizontal="center" vertical="top"/>
      <protection locked="0" hidden="1"/>
    </xf>
    <xf numFmtId="49" fontId="1" fillId="9" borderId="2" xfId="2" applyNumberFormat="1" applyFont="1" applyFill="1" applyBorder="1" applyAlignment="1" applyProtection="1">
      <alignment horizontal="center" vertical="top"/>
      <protection locked="0" hidden="1"/>
    </xf>
    <xf numFmtId="0" fontId="1" fillId="0" borderId="4" xfId="2" applyFont="1" applyBorder="1" applyAlignment="1" applyProtection="1">
      <alignment horizontal="left"/>
      <protection hidden="1"/>
    </xf>
    <xf numFmtId="1" fontId="1" fillId="9" borderId="8" xfId="2" applyNumberFormat="1" applyFont="1" applyFill="1" applyBorder="1" applyAlignment="1" applyProtection="1">
      <alignment horizontal="center" vertical="top"/>
      <protection locked="0" hidden="1"/>
    </xf>
    <xf numFmtId="49" fontId="1" fillId="9" borderId="16" xfId="2" applyNumberFormat="1" applyFont="1" applyFill="1" applyBorder="1" applyAlignment="1" applyProtection="1">
      <alignment horizontal="center" vertical="top"/>
      <protection locked="0" hidden="1"/>
    </xf>
    <xf numFmtId="1" fontId="1" fillId="9" borderId="17" xfId="2" applyNumberFormat="1" applyFont="1" applyFill="1" applyBorder="1" applyAlignment="1" applyProtection="1">
      <alignment horizontal="center" vertical="top"/>
      <protection locked="0" hidden="1"/>
    </xf>
    <xf numFmtId="0" fontId="1" fillId="5" borderId="18" xfId="2" applyFont="1" applyFill="1" applyBorder="1" applyAlignment="1" applyProtection="1">
      <alignment horizontal="center" vertical="top"/>
      <protection hidden="1"/>
    </xf>
    <xf numFmtId="0" fontId="1" fillId="0" borderId="1" xfId="0" applyFont="1" applyBorder="1" applyAlignment="1" applyProtection="1">
      <alignment horizontal="center"/>
      <protection hidden="1"/>
    </xf>
    <xf numFmtId="14" fontId="1" fillId="9" borderId="8" xfId="2" applyNumberFormat="1" applyFont="1" applyFill="1" applyBorder="1" applyAlignment="1" applyProtection="1">
      <alignment horizontal="center" vertical="top"/>
      <protection locked="0" hidden="1"/>
    </xf>
    <xf numFmtId="14" fontId="1" fillId="9" borderId="2" xfId="2" applyNumberFormat="1" applyFont="1" applyFill="1" applyBorder="1" applyAlignment="1" applyProtection="1">
      <alignment horizontal="center" vertical="top"/>
      <protection locked="0" hidden="1"/>
    </xf>
    <xf numFmtId="1" fontId="1" fillId="9" borderId="17" xfId="2" applyNumberFormat="1" applyFont="1" applyFill="1" applyBorder="1" applyAlignment="1" applyProtection="1">
      <alignment horizontal="center" vertical="center"/>
      <protection locked="0" hidden="1"/>
    </xf>
    <xf numFmtId="1" fontId="1" fillId="9" borderId="6" xfId="2" applyNumberFormat="1" applyFont="1" applyFill="1" applyBorder="1" applyAlignment="1" applyProtection="1">
      <alignment horizontal="left" vertical="top"/>
      <protection locked="0" hidden="1"/>
    </xf>
    <xf numFmtId="14" fontId="1" fillId="0" borderId="4" xfId="0" applyNumberFormat="1" applyFont="1" applyBorder="1" applyAlignment="1" applyProtection="1">
      <alignment horizontal="center"/>
      <protection hidden="1"/>
    </xf>
    <xf numFmtId="1" fontId="1" fillId="9" borderId="38" xfId="2" applyNumberFormat="1" applyFont="1" applyFill="1" applyBorder="1" applyAlignment="1" applyProtection="1">
      <alignment horizontal="left" vertical="top"/>
      <protection locked="0" hidden="1"/>
    </xf>
    <xf numFmtId="1" fontId="1" fillId="9" borderId="39" xfId="2" applyNumberFormat="1" applyFont="1" applyFill="1" applyBorder="1" applyAlignment="1" applyProtection="1">
      <alignment horizontal="left" vertical="top"/>
      <protection locked="0" hidden="1"/>
    </xf>
    <xf numFmtId="1" fontId="1" fillId="9" borderId="40" xfId="2" applyNumberFormat="1" applyFont="1" applyFill="1" applyBorder="1" applyAlignment="1" applyProtection="1">
      <alignment horizontal="left" vertical="top"/>
      <protection locked="0" hidden="1"/>
    </xf>
    <xf numFmtId="0" fontId="1" fillId="5" borderId="24" xfId="2" applyFont="1" applyFill="1" applyBorder="1" applyAlignment="1" applyProtection="1">
      <alignment horizontal="center" vertical="top"/>
      <protection hidden="1"/>
    </xf>
    <xf numFmtId="0" fontId="1" fillId="5" borderId="26" xfId="2" applyFont="1" applyFill="1" applyBorder="1" applyAlignment="1" applyProtection="1">
      <alignment horizontal="center" vertical="top"/>
      <protection hidden="1"/>
    </xf>
    <xf numFmtId="0" fontId="1" fillId="5" borderId="38" xfId="2" applyFont="1" applyFill="1" applyBorder="1" applyAlignment="1" applyProtection="1">
      <alignment horizontal="center" vertical="top"/>
      <protection hidden="1"/>
    </xf>
    <xf numFmtId="0" fontId="1" fillId="5" borderId="39" xfId="2" applyFont="1" applyFill="1" applyBorder="1" applyAlignment="1" applyProtection="1">
      <alignment horizontal="center" vertical="top"/>
      <protection hidden="1"/>
    </xf>
    <xf numFmtId="0" fontId="14" fillId="2" borderId="27" xfId="2" applyFont="1" applyFill="1" applyBorder="1" applyAlignment="1" applyProtection="1">
      <alignment horizontal="left" vertical="top"/>
      <protection hidden="1"/>
    </xf>
    <xf numFmtId="0" fontId="14" fillId="2" borderId="28" xfId="2" applyFont="1" applyFill="1" applyBorder="1" applyAlignment="1" applyProtection="1">
      <alignment horizontal="left" vertical="top"/>
      <protection hidden="1"/>
    </xf>
    <xf numFmtId="0" fontId="14" fillId="2" borderId="29" xfId="2" applyFont="1" applyFill="1" applyBorder="1" applyAlignment="1" applyProtection="1">
      <alignment horizontal="left" vertical="top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5" borderId="16" xfId="2" applyFont="1" applyFill="1" applyBorder="1" applyAlignment="1" applyProtection="1">
      <alignment horizontal="right" vertical="top"/>
      <protection hidden="1"/>
    </xf>
    <xf numFmtId="0" fontId="1" fillId="5" borderId="21" xfId="2" applyFont="1" applyFill="1" applyBorder="1" applyAlignment="1" applyProtection="1">
      <alignment horizontal="right" vertical="top"/>
      <protection hidden="1"/>
    </xf>
    <xf numFmtId="0" fontId="1" fillId="5" borderId="24" xfId="2" applyFont="1" applyFill="1" applyBorder="1" applyAlignment="1" applyProtection="1">
      <alignment horizontal="right" vertical="top"/>
      <protection hidden="1"/>
    </xf>
    <xf numFmtId="1" fontId="1" fillId="9" borderId="25" xfId="2" applyNumberFormat="1" applyFont="1" applyFill="1" applyBorder="1" applyAlignment="1" applyProtection="1">
      <alignment horizontal="center" vertical="top"/>
      <protection locked="0" hidden="1"/>
    </xf>
    <xf numFmtId="164" fontId="1" fillId="0" borderId="1" xfId="0" applyNumberFormat="1" applyFont="1" applyBorder="1" applyAlignment="1" applyProtection="1">
      <alignment horizontal="center"/>
      <protection hidden="1"/>
    </xf>
    <xf numFmtId="0" fontId="1" fillId="0" borderId="5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49" fontId="1" fillId="5" borderId="16" xfId="4" applyNumberFormat="1" applyFont="1" applyFill="1" applyBorder="1" applyAlignment="1" applyProtection="1">
      <alignment horizontal="center" vertical="center"/>
      <protection hidden="1"/>
    </xf>
    <xf numFmtId="49" fontId="1" fillId="5" borderId="18" xfId="4" applyNumberFormat="1" applyFont="1" applyFill="1" applyBorder="1" applyAlignment="1" applyProtection="1">
      <alignment horizontal="center" vertical="center"/>
      <protection hidden="1"/>
    </xf>
    <xf numFmtId="1" fontId="1" fillId="9" borderId="16" xfId="2" applyNumberFormat="1" applyFont="1" applyFill="1" applyBorder="1" applyAlignment="1" applyProtection="1">
      <alignment horizontal="left" vertical="top"/>
      <protection locked="0" hidden="1"/>
    </xf>
    <xf numFmtId="1" fontId="1" fillId="9" borderId="17" xfId="2" applyNumberFormat="1" applyFont="1" applyFill="1" applyBorder="1" applyAlignment="1" applyProtection="1">
      <alignment horizontal="left" vertical="top"/>
      <protection locked="0" hidden="1"/>
    </xf>
    <xf numFmtId="1" fontId="1" fillId="9" borderId="18" xfId="2" applyNumberFormat="1" applyFont="1" applyFill="1" applyBorder="1" applyAlignment="1" applyProtection="1">
      <alignment horizontal="center" vertical="top"/>
      <protection locked="0" hidden="1"/>
    </xf>
    <xf numFmtId="49" fontId="1" fillId="9" borderId="25" xfId="2" applyNumberFormat="1" applyFont="1" applyFill="1" applyBorder="1" applyAlignment="1" applyProtection="1">
      <alignment horizontal="center" vertical="top"/>
      <protection locked="0" hidden="1"/>
    </xf>
    <xf numFmtId="1" fontId="0" fillId="0" borderId="14" xfId="0" applyNumberFormat="1" applyBorder="1" applyAlignment="1" applyProtection="1">
      <alignment horizontal="left" vertical="center"/>
      <protection hidden="1"/>
    </xf>
    <xf numFmtId="0" fontId="0" fillId="0" borderId="11" xfId="0" applyBorder="1" applyAlignment="1" applyProtection="1">
      <alignment horizontal="left" vertical="center"/>
      <protection hidden="1"/>
    </xf>
    <xf numFmtId="1" fontId="0" fillId="7" borderId="0" xfId="0" applyNumberFormat="1" applyFill="1" applyAlignment="1" applyProtection="1">
      <alignment horizontal="left"/>
      <protection locked="0"/>
    </xf>
    <xf numFmtId="1" fontId="0" fillId="2" borderId="0" xfId="0" applyNumberFormat="1" applyFill="1" applyAlignment="1" applyProtection="1">
      <alignment horizontal="left"/>
      <protection hidden="1"/>
    </xf>
    <xf numFmtId="0" fontId="17" fillId="0" borderId="1" xfId="0" applyFont="1" applyBorder="1" applyAlignment="1" applyProtection="1">
      <alignment horizontal="center"/>
      <protection hidden="1"/>
    </xf>
  </cellXfs>
  <cellStyles count="5">
    <cellStyle name="Excel Built-in Normal" xfId="2" xr:uid="{00000000-0005-0000-0000-000000000000}"/>
    <cellStyle name="Hiperlink" xfId="3" builtinId="8"/>
    <cellStyle name="Moeda" xfId="4" builtinId="4"/>
    <cellStyle name="Normal" xfId="0" builtinId="0"/>
    <cellStyle name="Normal_RVT FL - 01" xfId="1" xr:uid="{00000000-0005-0000-0000-000004000000}"/>
  </cellStyles>
  <dxfs count="2"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FFCC"/>
      <color rgb="FFFFFF99"/>
      <color rgb="FFF9FBD9"/>
      <color rgb="FFF9F4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60907</xdr:colOff>
      <xdr:row>1</xdr:row>
      <xdr:rowOff>69824</xdr:rowOff>
    </xdr:from>
    <xdr:to>
      <xdr:col>4</xdr:col>
      <xdr:colOff>114299</xdr:colOff>
      <xdr:row>3</xdr:row>
      <xdr:rowOff>189716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534BBA5E-30E0-457D-8C8A-0B67B4B4D1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507" y="269849"/>
          <a:ext cx="539167" cy="558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538070</xdr:colOff>
      <xdr:row>19</xdr:row>
      <xdr:rowOff>47625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173820" cy="3667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</xdr:row>
      <xdr:rowOff>1</xdr:rowOff>
    </xdr:from>
    <xdr:to>
      <xdr:col>11</xdr:col>
      <xdr:colOff>552450</xdr:colOff>
      <xdr:row>43</xdr:row>
      <xdr:rowOff>169494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572001"/>
          <a:ext cx="7258050" cy="455099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45</xdr:row>
      <xdr:rowOff>1</xdr:rowOff>
    </xdr:from>
    <xdr:to>
      <xdr:col>11</xdr:col>
      <xdr:colOff>542925</xdr:colOff>
      <xdr:row>67</xdr:row>
      <xdr:rowOff>136127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0287001"/>
          <a:ext cx="7248525" cy="432712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69</xdr:row>
      <xdr:rowOff>0</xdr:rowOff>
    </xdr:from>
    <xdr:to>
      <xdr:col>11</xdr:col>
      <xdr:colOff>542925</xdr:colOff>
      <xdr:row>86</xdr:row>
      <xdr:rowOff>162429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5621000"/>
          <a:ext cx="7248525" cy="34009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2"/>
  <dimension ref="A1:X41"/>
  <sheetViews>
    <sheetView showGridLines="0" workbookViewId="0">
      <selection activeCell="D2" sqref="D2"/>
    </sheetView>
  </sheetViews>
  <sheetFormatPr defaultColWidth="6.28515625" defaultRowHeight="15"/>
  <cols>
    <col min="1" max="3" width="6.28515625" style="1"/>
    <col min="4" max="4" width="11.42578125" style="1" customWidth="1"/>
    <col min="5" max="5" width="11.5703125" style="1" bestFit="1" customWidth="1"/>
    <col min="6" max="17" width="6.28515625" style="1"/>
    <col min="18" max="18" width="14.140625" style="1" customWidth="1"/>
    <col min="19" max="19" width="15.42578125" style="1" customWidth="1"/>
    <col min="20" max="21" width="6.28515625" style="1"/>
    <col min="22" max="22" width="10.85546875" style="1" customWidth="1"/>
    <col min="23" max="23" width="14.140625" style="1" bestFit="1" customWidth="1"/>
    <col min="24" max="16384" width="6.28515625" style="1"/>
  </cols>
  <sheetData>
    <row r="1" spans="1:24">
      <c r="A1" s="152" t="s">
        <v>0</v>
      </c>
      <c r="B1" s="153" t="s">
        <v>1</v>
      </c>
      <c r="C1" s="153" t="s">
        <v>2</v>
      </c>
      <c r="D1" s="153" t="s">
        <v>3</v>
      </c>
      <c r="E1" s="153" t="s">
        <v>4</v>
      </c>
      <c r="F1" s="153" t="s">
        <v>5</v>
      </c>
      <c r="G1" s="153" t="s">
        <v>6</v>
      </c>
      <c r="H1" s="153" t="s">
        <v>7</v>
      </c>
      <c r="I1" s="153" t="s">
        <v>8</v>
      </c>
      <c r="J1" s="153" t="s">
        <v>9</v>
      </c>
      <c r="K1" s="153" t="s">
        <v>10</v>
      </c>
      <c r="L1" s="153" t="s">
        <v>11</v>
      </c>
      <c r="M1" s="153" t="s">
        <v>12</v>
      </c>
      <c r="N1" s="153" t="s">
        <v>13</v>
      </c>
      <c r="O1" s="153" t="s">
        <v>14</v>
      </c>
      <c r="P1" s="153" t="s">
        <v>15</v>
      </c>
      <c r="Q1" s="153" t="s">
        <v>16</v>
      </c>
      <c r="R1" s="153" t="s">
        <v>17</v>
      </c>
      <c r="S1" s="153" t="s">
        <v>18</v>
      </c>
      <c r="T1" s="153" t="s">
        <v>19</v>
      </c>
      <c r="U1" s="153" t="s">
        <v>20</v>
      </c>
      <c r="V1" s="153" t="s">
        <v>21</v>
      </c>
      <c r="W1" s="153" t="s">
        <v>22</v>
      </c>
      <c r="X1" s="154" t="s">
        <v>23</v>
      </c>
    </row>
    <row r="2" spans="1:24" s="155" customFormat="1">
      <c r="A2" s="155" t="s">
        <v>24</v>
      </c>
      <c r="B2" s="156">
        <f>Requerimento_Credenciamento!$C$8</f>
        <v>0</v>
      </c>
      <c r="C2" s="156">
        <f>Requerimento_Credenciamento!U8</f>
        <v>0</v>
      </c>
      <c r="D2" s="157">
        <f>Requerimento_Credenciamento!AF8</f>
        <v>0</v>
      </c>
      <c r="E2" s="157">
        <f>Requerimento_Credenciamento!C10</f>
        <v>0</v>
      </c>
      <c r="F2" s="158">
        <f>Requerimento_Credenciamento!AA8</f>
        <v>0</v>
      </c>
      <c r="G2" s="156">
        <f>Requerimento_Credenciamento!$O$10</f>
        <v>0</v>
      </c>
      <c r="H2" s="156">
        <f>Requerimento_Credenciamento!$U$10</f>
        <v>0</v>
      </c>
      <c r="I2" s="156">
        <f>Requerimento_Credenciamento!$Z$10</f>
        <v>0</v>
      </c>
      <c r="J2" s="156">
        <f>Requerimento_Credenciamento!$C$12</f>
        <v>0</v>
      </c>
      <c r="K2" s="156">
        <f>Requerimento_Credenciamento!$O$12</f>
        <v>0</v>
      </c>
      <c r="L2" s="156">
        <f>Requerimento_Credenciamento!$W$12</f>
        <v>0</v>
      </c>
      <c r="M2" s="156">
        <f>Requerimento_Credenciamento!$AA$12</f>
        <v>0</v>
      </c>
      <c r="N2" s="156">
        <f>Requerimento_Credenciamento!$C$14</f>
        <v>0</v>
      </c>
      <c r="O2" s="147" t="str">
        <f>Requerimento_Credenciamento!$G$14&amp;Requerimento_Credenciamento!$I$14</f>
        <v/>
      </c>
      <c r="P2" s="159"/>
      <c r="Q2" s="156">
        <f>Requerimento_Credenciamento!$M$14</f>
        <v>0</v>
      </c>
      <c r="R2" s="147">
        <f>IF(Requerimento_Credenciamento!$V$14&lt;&gt;0,1,0)</f>
        <v>0</v>
      </c>
      <c r="S2" s="156">
        <f>IF(Requerimento_Credenciamento!$AD$14&lt;&gt;0,1,0)</f>
        <v>0</v>
      </c>
      <c r="T2" s="156">
        <f>Requerimento_Credenciamento!E101</f>
        <v>0</v>
      </c>
      <c r="U2" s="156">
        <f>Requerimento_Credenciamento!E102</f>
        <v>0</v>
      </c>
      <c r="V2" s="157">
        <f>Requerimento_Credenciamento!C107</f>
        <v>0</v>
      </c>
      <c r="W2" s="156">
        <f>Termo_Qualificao_Tecnica!F8</f>
        <v>0</v>
      </c>
      <c r="X2" s="147" t="str">
        <f>IF(Requerimento_Credenciamento!U3="Ok",Requerimento_Credenciamento!U3,Requerimento_Credenciamento!CL6)</f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</row>
    <row r="3" spans="1:24">
      <c r="A3" s="152" t="s">
        <v>25</v>
      </c>
      <c r="C3" s="132"/>
    </row>
    <row r="4" spans="1:24">
      <c r="A4" s="152" t="s">
        <v>25</v>
      </c>
      <c r="B4" s="153" t="s">
        <v>26</v>
      </c>
      <c r="C4" s="153" t="s">
        <v>27</v>
      </c>
      <c r="D4" s="153" t="s">
        <v>28</v>
      </c>
      <c r="E4" s="153" t="s">
        <v>29</v>
      </c>
    </row>
    <row r="5" spans="1:24">
      <c r="A5" s="1" t="str">
        <f>IF(B5=0,"Nao","dados_rl")</f>
        <v>Nao</v>
      </c>
      <c r="B5" s="160">
        <f>Requerimento_Credenciamento!E18</f>
        <v>0</v>
      </c>
      <c r="C5" s="160">
        <f>Requerimento_Credenciamento!Q18</f>
        <v>0</v>
      </c>
      <c r="D5" s="160">
        <f>Requerimento_Credenciamento!W18</f>
        <v>0</v>
      </c>
      <c r="E5" s="160" t="str">
        <f>Requerimento_Credenciamento!AD18&amp;Requerimento_Credenciamento!AF18</f>
        <v/>
      </c>
    </row>
    <row r="6" spans="1:24">
      <c r="A6" s="1" t="str">
        <f t="shared" ref="A6:A9" si="0">IF(B6=0,"Nao","dados_rl")</f>
        <v>Nao</v>
      </c>
      <c r="B6" s="160">
        <f>Requerimento_Credenciamento!E20</f>
        <v>0</v>
      </c>
      <c r="C6" s="160">
        <f>Requerimento_Credenciamento!Q20</f>
        <v>0</v>
      </c>
      <c r="D6" s="160">
        <f>Requerimento_Credenciamento!W20</f>
        <v>0</v>
      </c>
      <c r="E6" s="160" t="str">
        <f>Requerimento_Credenciamento!AD20&amp;Requerimento_Credenciamento!AF20</f>
        <v/>
      </c>
    </row>
    <row r="7" spans="1:24">
      <c r="A7" s="1" t="str">
        <f t="shared" si="0"/>
        <v>Nao</v>
      </c>
      <c r="B7" s="160">
        <f>Requerimento_Credenciamento!E22</f>
        <v>0</v>
      </c>
      <c r="C7" s="160">
        <f>Requerimento_Credenciamento!Q22</f>
        <v>0</v>
      </c>
      <c r="D7" s="160">
        <f>Requerimento_Credenciamento!W22</f>
        <v>0</v>
      </c>
      <c r="E7" s="160" t="str">
        <f>Requerimento_Credenciamento!AD22&amp;Requerimento_Credenciamento!AF22</f>
        <v/>
      </c>
    </row>
    <row r="8" spans="1:24">
      <c r="A8" s="1" t="str">
        <f t="shared" si="0"/>
        <v>Nao</v>
      </c>
      <c r="B8" s="160">
        <f>Requerimento_Credenciamento!E24</f>
        <v>0</v>
      </c>
      <c r="C8" s="160">
        <f>Requerimento_Credenciamento!Q24</f>
        <v>0</v>
      </c>
      <c r="D8" s="160">
        <f>Requerimento_Credenciamento!W24</f>
        <v>0</v>
      </c>
      <c r="E8" s="160" t="str">
        <f>Requerimento_Credenciamento!AD24&amp;Requerimento_Credenciamento!AF24</f>
        <v/>
      </c>
    </row>
    <row r="9" spans="1:24">
      <c r="A9" s="1" t="str">
        <f t="shared" si="0"/>
        <v>Nao</v>
      </c>
      <c r="B9" s="160">
        <f>Requerimento_Credenciamento!E26</f>
        <v>0</v>
      </c>
      <c r="C9" s="160">
        <f>Requerimento_Credenciamento!Q26</f>
        <v>0</v>
      </c>
      <c r="D9" s="160">
        <f>Requerimento_Credenciamento!W26</f>
        <v>0</v>
      </c>
      <c r="E9" s="160" t="str">
        <f>Requerimento_Credenciamento!AD26&amp;Requerimento_Credenciamento!AF26</f>
        <v/>
      </c>
    </row>
    <row r="10" spans="1:24">
      <c r="A10" s="152" t="s">
        <v>25</v>
      </c>
    </row>
    <row r="11" spans="1:24">
      <c r="A11" s="152" t="s">
        <v>25</v>
      </c>
      <c r="B11" s="153" t="s">
        <v>30</v>
      </c>
      <c r="C11" s="153" t="s">
        <v>31</v>
      </c>
      <c r="D11" s="153" t="s">
        <v>32</v>
      </c>
      <c r="E11" s="153" t="s">
        <v>33</v>
      </c>
      <c r="F11" s="153" t="s">
        <v>34</v>
      </c>
      <c r="G11" s="153" t="s">
        <v>6</v>
      </c>
      <c r="H11" s="153" t="s">
        <v>7</v>
      </c>
      <c r="I11" s="153" t="s">
        <v>35</v>
      </c>
      <c r="J11" s="153" t="s">
        <v>36</v>
      </c>
      <c r="K11" s="153" t="s">
        <v>37</v>
      </c>
      <c r="L11" s="153" t="s">
        <v>38</v>
      </c>
      <c r="M11" s="153" t="s">
        <v>39</v>
      </c>
      <c r="N11" s="153" t="s">
        <v>40</v>
      </c>
      <c r="O11" s="153" t="s">
        <v>41</v>
      </c>
      <c r="P11" s="153" t="s">
        <v>42</v>
      </c>
      <c r="Q11" s="153" t="s">
        <v>43</v>
      </c>
      <c r="R11" s="153" t="s">
        <v>44</v>
      </c>
      <c r="S11" s="166" t="s">
        <v>45</v>
      </c>
    </row>
    <row r="12" spans="1:24">
      <c r="A12" s="1" t="str">
        <f>IF(IFERROR(VLOOKUP(ROW($A1),Requerimento_Credenciamento!$A:$CU,COLUMN(CC$1),FALSE),"")="dados_rt","dados_rt",IF(IFERROR(VLOOKUP(ROW($A1),Requerimento_Credenciamento!$A:$CU,COLUMN(CC$1),FALSE),"")="Inválido","Não",IF(OR(J12=0,J12=""),"Nao",IF(B12=B11,"dados_servico","Olhar"))))</f>
        <v>Não</v>
      </c>
      <c r="B12" s="161">
        <f>IFERROR(VLOOKUP(ROW($A1),Requerimento_Credenciamento!$A:$CU,COLUMN(BD$1),FALSE),"")</f>
        <v>0</v>
      </c>
      <c r="C12" s="161">
        <f>IFERROR(VLOOKUP(ROW($A1),Requerimento_Credenciamento!$A:$CU,COLUMN(BE$1),FALSE),"")</f>
        <v>0</v>
      </c>
      <c r="D12" s="161">
        <f>IFERROR(VLOOKUP(ROW($A1),Requerimento_Credenciamento!$A:$CU,COLUMN(BF$1),FALSE),"")</f>
        <v>0</v>
      </c>
      <c r="E12" s="162" t="str">
        <f>IFERROR(VLOOKUP(ROW($A1),Requerimento_Credenciamento!$A:$CU,COLUMN(BG$1),FALSE),"")&amp;IFERROR(VLOOKUP(ROW($A1),Requerimento_Credenciamento!$A:$CU,COLUMN(BH$1),FALSE),"")</f>
        <v>00</v>
      </c>
      <c r="F12" s="161" t="str">
        <f>IFERROR(VLOOKUP(ROW($A1),Requerimento_Credenciamento!$A:$CU,COLUMN(BI$1),FALSE),"")</f>
        <v>Eng.Civil</v>
      </c>
      <c r="G12" s="161">
        <f>IFERROR(VLOOKUP(ROW($A1),Requerimento_Credenciamento!$A:$CU,COLUMN(BJ$1),FALSE),"")</f>
        <v>0</v>
      </c>
      <c r="H12" s="162" t="str">
        <f>UPPER(IFERROR(VLOOKUP(ROW($A1),Requerimento_Credenciamento!$A:$CU,COLUMN(BK$1),FALSE),""))</f>
        <v>0</v>
      </c>
      <c r="I12" s="162" t="str">
        <f>UPPER(IFERROR(VLOOKUP(ROW($A1),Requerimento_Credenciamento!$A:$CU,COLUMN(D$1),FALSE),""))</f>
        <v/>
      </c>
      <c r="J12" s="163">
        <f>IFERROR(VLOOKUP(ROW($A1),Requerimento_Credenciamento!$A:$CU,COLUMN(F$1),FALSE),"")</f>
        <v>0</v>
      </c>
      <c r="K12" s="161" t="str">
        <f>IFERROR(VLOOKUP(ROW($A1),Requerimento_Credenciamento!$A:$CU,COLUMN(M$1),FALSE),"")</f>
        <v/>
      </c>
      <c r="L12" s="161" t="str">
        <f>IFERROR(VLOOKUP(ROW($A1),Requerimento_Credenciamento!$A:$CU,COLUMN(BX$1),FALSE),"")</f>
        <v/>
      </c>
      <c r="M12" s="162">
        <f>IF(IFERROR(VLOOKUP(ROW($A1),Requerimento_Credenciamento!$A:$CU,COLUMN(Q$1),FALSE),"")&lt;&gt;0,1,0)</f>
        <v>0</v>
      </c>
      <c r="N12" s="162">
        <f>IF(IFERROR(VLOOKUP(ROW($A1),Requerimento_Credenciamento!$A:$CU,COLUMN(S$1),FALSE),"")&lt;&gt;0,1,0)</f>
        <v>0</v>
      </c>
      <c r="O12" s="162">
        <f>IF(IFERROR(VLOOKUP(ROW($A1),Requerimento_Credenciamento!$A:$CU,COLUMN(U$1),FALSE),"")&lt;&gt;0,1,0)</f>
        <v>0</v>
      </c>
      <c r="P12" s="162">
        <f>IF(IFERROR(VLOOKUP(ROW($A1),Requerimento_Credenciamento!$A:$CU,COLUMN(W$1),FALSE),"")&lt;&gt;0,1,0)</f>
        <v>0</v>
      </c>
      <c r="Q12" s="162">
        <f>IF(IFERROR(VLOOKUP(ROW($A1),Requerimento_Credenciamento!$A:$CU,COLUMN(Y$1),FALSE),"")&lt;&gt;0,1,0)</f>
        <v>0</v>
      </c>
      <c r="R12" s="162">
        <f>IF(IFERROR(VLOOKUP(ROW($A1),Requerimento_Credenciamento!$A:$CU,COLUMN(AA$1),FALSE),"")&lt;&gt;0,1,0)</f>
        <v>0</v>
      </c>
      <c r="S12" s="141" t="str">
        <f>Termo_Qualificao_Tecnica!H17</f>
        <v/>
      </c>
    </row>
    <row r="13" spans="1:24">
      <c r="A13" s="1" t="str">
        <f>IF(IFERROR(VLOOKUP(ROW($A2),Requerimento_Credenciamento!$A:$CU,COLUMN(CC$1),FALSE),"")="dados_rt","dados_rt",IF(IFERROR(VLOOKUP(ROW($A2),Requerimento_Credenciamento!$A:$CU,COLUMN(CC$1),FALSE),"")="Inválido","Não",IF(OR(J13=0,J13=""),"Nao",IF(B13=B12,"dados_servico","Olhar"))))</f>
        <v>Não</v>
      </c>
      <c r="B13" s="161">
        <f>IFERROR(VLOOKUP(ROW($A2),Requerimento_Credenciamento!$A:$CU,COLUMN(BD$1),FALSE),"")</f>
        <v>0</v>
      </c>
      <c r="C13" s="161">
        <f>IFERROR(VLOOKUP(ROW($A2),Requerimento_Credenciamento!$A:$CU,COLUMN(BE$1),FALSE),"")</f>
        <v>0</v>
      </c>
      <c r="D13" s="161">
        <f>IFERROR(VLOOKUP(ROW($A2),Requerimento_Credenciamento!$A:$CU,COLUMN(BF$1),FALSE),"")</f>
        <v>0</v>
      </c>
      <c r="E13" s="162" t="str">
        <f>IFERROR(VLOOKUP(ROW($A2),Requerimento_Credenciamento!$A:$CU,COLUMN(BG$1),FALSE),"")&amp;IFERROR(VLOOKUP(ROW($A2),Requerimento_Credenciamento!$A:$CU,COLUMN(BH$1),FALSE),"")</f>
        <v>00</v>
      </c>
      <c r="F13" s="161" t="str">
        <f>IFERROR(VLOOKUP(ROW($A2),Requerimento_Credenciamento!$A:$CU,COLUMN(BI$1),FALSE),"")</f>
        <v>Eng.Civil</v>
      </c>
      <c r="G13" s="161">
        <f>IFERROR(VLOOKUP(ROW($A2),Requerimento_Credenciamento!$A:$CU,COLUMN(BJ$1),FALSE),"")</f>
        <v>0</v>
      </c>
      <c r="H13" s="162" t="str">
        <f>UPPER(IFERROR(VLOOKUP(ROW($A2),Requerimento_Credenciamento!$A:$CU,COLUMN(BK$1),FALSE),""))</f>
        <v>0</v>
      </c>
      <c r="I13" s="162" t="str">
        <f>UPPER(IFERROR(VLOOKUP(ROW($A2),Requerimento_Credenciamento!$A:$CU,COLUMN(D$1),FALSE),""))</f>
        <v/>
      </c>
      <c r="J13" s="163">
        <f>IFERROR(VLOOKUP(ROW($A2),Requerimento_Credenciamento!$A:$CU,COLUMN(F$1),FALSE),"")</f>
        <v>0</v>
      </c>
      <c r="K13" s="161" t="str">
        <f>IFERROR(VLOOKUP(ROW($A2),Requerimento_Credenciamento!$A:$CU,COLUMN(M$1),FALSE),"")</f>
        <v/>
      </c>
      <c r="L13" s="161" t="str">
        <f>IFERROR(VLOOKUP(ROW($A2),Requerimento_Credenciamento!$A:$CU,COLUMN(BX$1),FALSE),"")</f>
        <v/>
      </c>
      <c r="M13" s="162">
        <f>IF(IFERROR(VLOOKUP(ROW($A2),Requerimento_Credenciamento!$A:$CU,COLUMN(Q$1),FALSE),"")&lt;&gt;0,1,0)</f>
        <v>0</v>
      </c>
      <c r="N13" s="162">
        <f>IF(IFERROR(VLOOKUP(ROW($A2),Requerimento_Credenciamento!$A:$CU,COLUMN(S$1),FALSE),"")&lt;&gt;0,1,0)</f>
        <v>0</v>
      </c>
      <c r="O13" s="162">
        <f>IF(IFERROR(VLOOKUP(ROW($A2),Requerimento_Credenciamento!$A:$CU,COLUMN(U$1),FALSE),"")&lt;&gt;0,1,0)</f>
        <v>0</v>
      </c>
      <c r="P13" s="162">
        <f>IF(IFERROR(VLOOKUP(ROW($A2),Requerimento_Credenciamento!$A:$CU,COLUMN(W$1),FALSE),"")&lt;&gt;0,1,0)</f>
        <v>0</v>
      </c>
      <c r="Q13" s="162">
        <f>IF(IFERROR(VLOOKUP(ROW($A2),Requerimento_Credenciamento!$A:$CU,COLUMN(Y$1),FALSE),"")&lt;&gt;0,1,0)</f>
        <v>0</v>
      </c>
      <c r="R13" s="162">
        <f>IF(IFERROR(VLOOKUP(ROW($A2),Requerimento_Credenciamento!$A:$CU,COLUMN(AA$1),FALSE),"")&lt;&gt;0,1,0)</f>
        <v>0</v>
      </c>
    </row>
    <row r="14" spans="1:24">
      <c r="A14" s="1" t="str">
        <f>IF(IFERROR(VLOOKUP(ROW($A3),Requerimento_Credenciamento!$A:$CU,COLUMN(CC$1),FALSE),"")="dados_rt","dados_rt",IF(IFERROR(VLOOKUP(ROW($A3),Requerimento_Credenciamento!$A:$CU,COLUMN(CC$1),FALSE),"")="Inválido","Não",IF(OR(J14=0,J14=""),"Nao",IF(B14=B13,"dados_servico","Olhar"))))</f>
        <v>Não</v>
      </c>
      <c r="B14" s="161">
        <f>IFERROR(VLOOKUP(ROW($A3),Requerimento_Credenciamento!$A:$CU,COLUMN(BD$1),FALSE),"")</f>
        <v>0</v>
      </c>
      <c r="C14" s="161">
        <f>IFERROR(VLOOKUP(ROW($A3),Requerimento_Credenciamento!$A:$CU,COLUMN(BE$1),FALSE),"")</f>
        <v>0</v>
      </c>
      <c r="D14" s="161">
        <f>IFERROR(VLOOKUP(ROW($A3),Requerimento_Credenciamento!$A:$CU,COLUMN(BF$1),FALSE),"")</f>
        <v>0</v>
      </c>
      <c r="E14" s="162" t="str">
        <f>IFERROR(VLOOKUP(ROW($A3),Requerimento_Credenciamento!$A:$CU,COLUMN(BG$1),FALSE),"")&amp;IFERROR(VLOOKUP(ROW($A3),Requerimento_Credenciamento!$A:$CU,COLUMN(BH$1),FALSE),"")</f>
        <v>00</v>
      </c>
      <c r="F14" s="161" t="str">
        <f>IFERROR(VLOOKUP(ROW($A3),Requerimento_Credenciamento!$A:$CU,COLUMN(BI$1),FALSE),"")</f>
        <v>Eng.Civil</v>
      </c>
      <c r="G14" s="161">
        <f>IFERROR(VLOOKUP(ROW($A3),Requerimento_Credenciamento!$A:$CU,COLUMN(BJ$1),FALSE),"")</f>
        <v>0</v>
      </c>
      <c r="H14" s="162" t="str">
        <f>UPPER(IFERROR(VLOOKUP(ROW($A3),Requerimento_Credenciamento!$A:$CU,COLUMN(BK$1),FALSE),""))</f>
        <v>0</v>
      </c>
      <c r="I14" s="162" t="str">
        <f>UPPER(IFERROR(VLOOKUP(ROW($A3),Requerimento_Credenciamento!$A:$CU,COLUMN(D$1),FALSE),""))</f>
        <v/>
      </c>
      <c r="J14" s="163">
        <f>IFERROR(VLOOKUP(ROW($A3),Requerimento_Credenciamento!$A:$CU,COLUMN(F$1),FALSE),"")</f>
        <v>0</v>
      </c>
      <c r="K14" s="161" t="str">
        <f>IFERROR(VLOOKUP(ROW($A3),Requerimento_Credenciamento!$A:$CU,COLUMN(M$1),FALSE),"")</f>
        <v/>
      </c>
      <c r="L14" s="161" t="str">
        <f>IFERROR(VLOOKUP(ROW($A3),Requerimento_Credenciamento!$A:$CU,COLUMN(BX$1),FALSE),"")</f>
        <v/>
      </c>
      <c r="M14" s="162">
        <f>IF(IFERROR(VLOOKUP(ROW($A3),Requerimento_Credenciamento!$A:$CU,COLUMN(Q$1),FALSE),"")&lt;&gt;0,1,0)</f>
        <v>0</v>
      </c>
      <c r="N14" s="162">
        <f>IF(IFERROR(VLOOKUP(ROW($A3),Requerimento_Credenciamento!$A:$CU,COLUMN(S$1),FALSE),"")&lt;&gt;0,1,0)</f>
        <v>0</v>
      </c>
      <c r="O14" s="162">
        <f>IF(IFERROR(VLOOKUP(ROW($A3),Requerimento_Credenciamento!$A:$CU,COLUMN(U$1),FALSE),"")&lt;&gt;0,1,0)</f>
        <v>0</v>
      </c>
      <c r="P14" s="162">
        <f>IF(IFERROR(VLOOKUP(ROW($A3),Requerimento_Credenciamento!$A:$CU,COLUMN(W$1),FALSE),"")&lt;&gt;0,1,0)</f>
        <v>0</v>
      </c>
      <c r="Q14" s="162">
        <f>IF(IFERROR(VLOOKUP(ROW($A3),Requerimento_Credenciamento!$A:$CU,COLUMN(Y$1),FALSE),"")&lt;&gt;0,1,0)</f>
        <v>0</v>
      </c>
      <c r="R14" s="162">
        <f>IF(IFERROR(VLOOKUP(ROW($A3),Requerimento_Credenciamento!$A:$CU,COLUMN(AA$1),FALSE),"")&lt;&gt;0,1,0)</f>
        <v>0</v>
      </c>
    </row>
    <row r="15" spans="1:24">
      <c r="A15" s="1" t="str">
        <f>IF(IFERROR(VLOOKUP(ROW($A4),Requerimento_Credenciamento!$A:$CU,COLUMN(CC$1),FALSE),"")="dados_rt","dados_rt",IF(IFERROR(VLOOKUP(ROW($A4),Requerimento_Credenciamento!$A:$CU,COLUMN(CC$1),FALSE),"")="Inválido","Não",IF(OR(J15=0,J15=""),"Nao",IF(B15=B14,"dados_servico","Olhar"))))</f>
        <v>Não</v>
      </c>
      <c r="B15" s="161">
        <f>IFERROR(VLOOKUP(ROW($A4),Requerimento_Credenciamento!$A:$CU,COLUMN(BD$1),FALSE),"")</f>
        <v>0</v>
      </c>
      <c r="C15" s="161">
        <f>IFERROR(VLOOKUP(ROW($A4),Requerimento_Credenciamento!$A:$CU,COLUMN(BE$1),FALSE),"")</f>
        <v>0</v>
      </c>
      <c r="D15" s="161">
        <f>IFERROR(VLOOKUP(ROW($A4),Requerimento_Credenciamento!$A:$CU,COLUMN(BF$1),FALSE),"")</f>
        <v>0</v>
      </c>
      <c r="E15" s="162" t="str">
        <f>IFERROR(VLOOKUP(ROW($A4),Requerimento_Credenciamento!$A:$CU,COLUMN(BG$1),FALSE),"")&amp;IFERROR(VLOOKUP(ROW($A4),Requerimento_Credenciamento!$A:$CU,COLUMN(BH$1),FALSE),"")</f>
        <v>00</v>
      </c>
      <c r="F15" s="161" t="str">
        <f>IFERROR(VLOOKUP(ROW($A4),Requerimento_Credenciamento!$A:$CU,COLUMN(BI$1),FALSE),"")</f>
        <v>Eng.Civil</v>
      </c>
      <c r="G15" s="161">
        <f>IFERROR(VLOOKUP(ROW($A4),Requerimento_Credenciamento!$A:$CU,COLUMN(BJ$1),FALSE),"")</f>
        <v>0</v>
      </c>
      <c r="H15" s="162" t="str">
        <f>UPPER(IFERROR(VLOOKUP(ROW($A4),Requerimento_Credenciamento!$A:$CU,COLUMN(BK$1),FALSE),""))</f>
        <v>0</v>
      </c>
      <c r="I15" s="162" t="str">
        <f>UPPER(IFERROR(VLOOKUP(ROW($A4),Requerimento_Credenciamento!$A:$CU,COLUMN(D$1),FALSE),""))</f>
        <v/>
      </c>
      <c r="J15" s="163">
        <f>IFERROR(VLOOKUP(ROW($A4),Requerimento_Credenciamento!$A:$CU,COLUMN(F$1),FALSE),"")</f>
        <v>0</v>
      </c>
      <c r="K15" s="161" t="str">
        <f>IFERROR(VLOOKUP(ROW($A4),Requerimento_Credenciamento!$A:$CU,COLUMN(M$1),FALSE),"")</f>
        <v/>
      </c>
      <c r="L15" s="161" t="str">
        <f>IFERROR(VLOOKUP(ROW($A4),Requerimento_Credenciamento!$A:$CU,COLUMN(BX$1),FALSE),"")</f>
        <v/>
      </c>
      <c r="M15" s="162">
        <f>IF(IFERROR(VLOOKUP(ROW($A4),Requerimento_Credenciamento!$A:$CU,COLUMN(Q$1),FALSE),"")&lt;&gt;0,1,0)</f>
        <v>0</v>
      </c>
      <c r="N15" s="162">
        <f>IF(IFERROR(VLOOKUP(ROW($A4),Requerimento_Credenciamento!$A:$CU,COLUMN(S$1),FALSE),"")&lt;&gt;0,1,0)</f>
        <v>0</v>
      </c>
      <c r="O15" s="162">
        <f>IF(IFERROR(VLOOKUP(ROW($A4),Requerimento_Credenciamento!$A:$CU,COLUMN(U$1),FALSE),"")&lt;&gt;0,1,0)</f>
        <v>0</v>
      </c>
      <c r="P15" s="162">
        <f>IF(IFERROR(VLOOKUP(ROW($A4),Requerimento_Credenciamento!$A:$CU,COLUMN(W$1),FALSE),"")&lt;&gt;0,1,0)</f>
        <v>0</v>
      </c>
      <c r="Q15" s="162">
        <f>IF(IFERROR(VLOOKUP(ROW($A4),Requerimento_Credenciamento!$A:$CU,COLUMN(Y$1),FALSE),"")&lt;&gt;0,1,0)</f>
        <v>0</v>
      </c>
      <c r="R15" s="162">
        <f>IF(IFERROR(VLOOKUP(ROW($A4),Requerimento_Credenciamento!$A:$CU,COLUMN(AA$1),FALSE),"")&lt;&gt;0,1,0)</f>
        <v>0</v>
      </c>
    </row>
    <row r="16" spans="1:24">
      <c r="A16" s="1" t="str">
        <f>IF(IFERROR(VLOOKUP(ROW($A5),Requerimento_Credenciamento!$A:$CU,COLUMN(CC$1),FALSE),"")="dados_rt","dados_rt",IF(IFERROR(VLOOKUP(ROW($A5),Requerimento_Credenciamento!$A:$CU,COLUMN(CC$1),FALSE),"")="Inválido","Não",IF(OR(J16=0,J16=""),"Nao",IF(B16=B15,"dados_servico","Olhar"))))</f>
        <v>Não</v>
      </c>
      <c r="B16" s="161">
        <f>IFERROR(VLOOKUP(ROW($A5),Requerimento_Credenciamento!$A:$CU,COLUMN(BD$1),FALSE),"")</f>
        <v>0</v>
      </c>
      <c r="C16" s="161">
        <f>IFERROR(VLOOKUP(ROW($A5),Requerimento_Credenciamento!$A:$CU,COLUMN(BE$1),FALSE),"")</f>
        <v>0</v>
      </c>
      <c r="D16" s="161">
        <f>IFERROR(VLOOKUP(ROW($A5),Requerimento_Credenciamento!$A:$CU,COLUMN(BF$1),FALSE),"")</f>
        <v>0</v>
      </c>
      <c r="E16" s="162" t="str">
        <f>IFERROR(VLOOKUP(ROW($A5),Requerimento_Credenciamento!$A:$CU,COLUMN(BG$1),FALSE),"")&amp;IFERROR(VLOOKUP(ROW($A5),Requerimento_Credenciamento!$A:$CU,COLUMN(BH$1),FALSE),"")</f>
        <v>00</v>
      </c>
      <c r="F16" s="161" t="str">
        <f>IFERROR(VLOOKUP(ROW($A5),Requerimento_Credenciamento!$A:$CU,COLUMN(BI$1),FALSE),"")</f>
        <v>Eng.Civil</v>
      </c>
      <c r="G16" s="161">
        <f>IFERROR(VLOOKUP(ROW($A5),Requerimento_Credenciamento!$A:$CU,COLUMN(BJ$1),FALSE),"")</f>
        <v>0</v>
      </c>
      <c r="H16" s="162" t="str">
        <f>UPPER(IFERROR(VLOOKUP(ROW($A5),Requerimento_Credenciamento!$A:$CU,COLUMN(BK$1),FALSE),""))</f>
        <v>0</v>
      </c>
      <c r="I16" s="162" t="str">
        <f>UPPER(IFERROR(VLOOKUP(ROW($A5),Requerimento_Credenciamento!$A:$CU,COLUMN(D$1),FALSE),""))</f>
        <v/>
      </c>
      <c r="J16" s="163">
        <f>IFERROR(VLOOKUP(ROW($A5),Requerimento_Credenciamento!$A:$CU,COLUMN(F$1),FALSE),"")</f>
        <v>0</v>
      </c>
      <c r="K16" s="161" t="str">
        <f>IFERROR(VLOOKUP(ROW($A5),Requerimento_Credenciamento!$A:$CU,COLUMN(M$1),FALSE),"")</f>
        <v/>
      </c>
      <c r="L16" s="161" t="str">
        <f>IFERROR(VLOOKUP(ROW($A5),Requerimento_Credenciamento!$A:$CU,COLUMN(BX$1),FALSE),"")</f>
        <v/>
      </c>
      <c r="M16" s="162">
        <f>IF(IFERROR(VLOOKUP(ROW($A5),Requerimento_Credenciamento!$A:$CU,COLUMN(Q$1),FALSE),"")&lt;&gt;0,1,0)</f>
        <v>0</v>
      </c>
      <c r="N16" s="162">
        <f>IF(IFERROR(VLOOKUP(ROW($A5),Requerimento_Credenciamento!$A:$CU,COLUMN(S$1),FALSE),"")&lt;&gt;0,1,0)</f>
        <v>0</v>
      </c>
      <c r="O16" s="162">
        <f>IF(IFERROR(VLOOKUP(ROW($A5),Requerimento_Credenciamento!$A:$CU,COLUMN(U$1),FALSE),"")&lt;&gt;0,1,0)</f>
        <v>0</v>
      </c>
      <c r="P16" s="162">
        <f>IF(IFERROR(VLOOKUP(ROW($A5),Requerimento_Credenciamento!$A:$CU,COLUMN(W$1),FALSE),"")&lt;&gt;0,1,0)</f>
        <v>0</v>
      </c>
      <c r="Q16" s="162">
        <f>IF(IFERROR(VLOOKUP(ROW($A5),Requerimento_Credenciamento!$A:$CU,COLUMN(Y$1),FALSE),"")&lt;&gt;0,1,0)</f>
        <v>0</v>
      </c>
      <c r="R16" s="162">
        <f>IF(IFERROR(VLOOKUP(ROW($A5),Requerimento_Credenciamento!$A:$CU,COLUMN(AA$1),FALSE),"")&lt;&gt;0,1,0)</f>
        <v>0</v>
      </c>
    </row>
    <row r="17" spans="1:19">
      <c r="A17" s="1" t="str">
        <f>IF(IFERROR(VLOOKUP(ROW($A6),Requerimento_Credenciamento!$A:$CU,COLUMN(CC$1),FALSE),"")="dados_rt","dados_rt",IF(IFERROR(VLOOKUP(ROW($A6),Requerimento_Credenciamento!$A:$CU,COLUMN(CC$1),FALSE),"")="Inválido","Não",IF(OR(J17=0,J17=""),"Nao",IF(B17=B16,"dados_servico","Olhar"))))</f>
        <v>Não</v>
      </c>
      <c r="B17" s="161">
        <f>IFERROR(VLOOKUP(ROW($A6),Requerimento_Credenciamento!$A:$CU,COLUMN(BD$1),FALSE),"")</f>
        <v>0</v>
      </c>
      <c r="C17" s="161">
        <f>IFERROR(VLOOKUP(ROW($A6),Requerimento_Credenciamento!$A:$CU,COLUMN(BE$1),FALSE),"")</f>
        <v>0</v>
      </c>
      <c r="D17" s="161">
        <f>IFERROR(VLOOKUP(ROW($A6),Requerimento_Credenciamento!$A:$CU,COLUMN(BF$1),FALSE),"")</f>
        <v>0</v>
      </c>
      <c r="E17" s="162" t="str">
        <f>IFERROR(VLOOKUP(ROW($A6),Requerimento_Credenciamento!$A:$CU,COLUMN(BG$1),FALSE),"")&amp;IFERROR(VLOOKUP(ROW($A6),Requerimento_Credenciamento!$A:$CU,COLUMN(BH$1),FALSE),"")</f>
        <v>00</v>
      </c>
      <c r="F17" s="161" t="str">
        <f>IFERROR(VLOOKUP(ROW($A6),Requerimento_Credenciamento!$A:$CU,COLUMN(BI$1),FALSE),"")</f>
        <v>Eng.Civil</v>
      </c>
      <c r="G17" s="161">
        <f>IFERROR(VLOOKUP(ROW($A6),Requerimento_Credenciamento!$A:$CU,COLUMN(BJ$1),FALSE),"")</f>
        <v>0</v>
      </c>
      <c r="H17" s="162" t="str">
        <f>UPPER(IFERROR(VLOOKUP(ROW($A6),Requerimento_Credenciamento!$A:$CU,COLUMN(BK$1),FALSE),""))</f>
        <v>0</v>
      </c>
      <c r="I17" s="162" t="str">
        <f>UPPER(IFERROR(VLOOKUP(ROW($A6),Requerimento_Credenciamento!$A:$CU,COLUMN(D$1),FALSE),""))</f>
        <v/>
      </c>
      <c r="J17" s="163">
        <f>IFERROR(VLOOKUP(ROW($A6),Requerimento_Credenciamento!$A:$CU,COLUMN(F$1),FALSE),"")</f>
        <v>0</v>
      </c>
      <c r="K17" s="161" t="str">
        <f>IFERROR(VLOOKUP(ROW($A6),Requerimento_Credenciamento!$A:$CU,COLUMN(M$1),FALSE),"")</f>
        <v/>
      </c>
      <c r="L17" s="161" t="str">
        <f>IFERROR(VLOOKUP(ROW($A6),Requerimento_Credenciamento!$A:$CU,COLUMN(BX$1),FALSE),"")</f>
        <v/>
      </c>
      <c r="M17" s="162">
        <f>IF(IFERROR(VLOOKUP(ROW($A6),Requerimento_Credenciamento!$A:$CU,COLUMN(Q$1),FALSE),"")&lt;&gt;0,1,0)</f>
        <v>0</v>
      </c>
      <c r="N17" s="162">
        <f>IF(IFERROR(VLOOKUP(ROW($A6),Requerimento_Credenciamento!$A:$CU,COLUMN(S$1),FALSE),"")&lt;&gt;0,1,0)</f>
        <v>0</v>
      </c>
      <c r="O17" s="162">
        <f>IF(IFERROR(VLOOKUP(ROW($A6),Requerimento_Credenciamento!$A:$CU,COLUMN(U$1),FALSE),"")&lt;&gt;0,1,0)</f>
        <v>0</v>
      </c>
      <c r="P17" s="162">
        <f>IF(IFERROR(VLOOKUP(ROW($A6),Requerimento_Credenciamento!$A:$CU,COLUMN(W$1),FALSE),"")&lt;&gt;0,1,0)</f>
        <v>0</v>
      </c>
      <c r="Q17" s="162">
        <f>IF(IFERROR(VLOOKUP(ROW($A6),Requerimento_Credenciamento!$A:$CU,COLUMN(Y$1),FALSE),"")&lt;&gt;0,1,0)</f>
        <v>0</v>
      </c>
      <c r="R17" s="162">
        <f>IF(IFERROR(VLOOKUP(ROW($A6),Requerimento_Credenciamento!$A:$CU,COLUMN(AA$1),FALSE),"")&lt;&gt;0,1,0)</f>
        <v>0</v>
      </c>
    </row>
    <row r="18" spans="1:19">
      <c r="A18" s="1" t="str">
        <f>IF(IFERROR(VLOOKUP(ROW($A7),Requerimento_Credenciamento!$A:$CU,COLUMN(CC$1),FALSE),"")="dados_rt","dados_rt",IF(IFERROR(VLOOKUP(ROW($A7),Requerimento_Credenciamento!$A:$CU,COLUMN(CC$1),FALSE),"")="Inválido","Não",IF(OR(J18=0,J18=""),"Nao",IF(B18=B17,"dados_servico","Olhar"))))</f>
        <v>Não</v>
      </c>
      <c r="B18" s="161">
        <f>IFERROR(VLOOKUP(ROW($A7),Requerimento_Credenciamento!$A:$CU,COLUMN(BD$1),FALSE),"")</f>
        <v>0</v>
      </c>
      <c r="C18" s="161">
        <f>IFERROR(VLOOKUP(ROW($A7),Requerimento_Credenciamento!$A:$CU,COLUMN(BE$1),FALSE),"")</f>
        <v>0</v>
      </c>
      <c r="D18" s="161">
        <f>IFERROR(VLOOKUP(ROW($A7),Requerimento_Credenciamento!$A:$CU,COLUMN(BF$1),FALSE),"")</f>
        <v>0</v>
      </c>
      <c r="E18" s="162" t="str">
        <f>IFERROR(VLOOKUP(ROW($A7),Requerimento_Credenciamento!$A:$CU,COLUMN(BG$1),FALSE),"")&amp;IFERROR(VLOOKUP(ROW($A7),Requerimento_Credenciamento!$A:$CU,COLUMN(BH$1),FALSE),"")</f>
        <v>00</v>
      </c>
      <c r="F18" s="161" t="str">
        <f>IFERROR(VLOOKUP(ROW($A7),Requerimento_Credenciamento!$A:$CU,COLUMN(BI$1),FALSE),"")</f>
        <v>Eng.Civil</v>
      </c>
      <c r="G18" s="161">
        <f>IFERROR(VLOOKUP(ROW($A7),Requerimento_Credenciamento!$A:$CU,COLUMN(BJ$1),FALSE),"")</f>
        <v>0</v>
      </c>
      <c r="H18" s="162" t="str">
        <f>UPPER(IFERROR(VLOOKUP(ROW($A7),Requerimento_Credenciamento!$A:$CU,COLUMN(BK$1),FALSE),""))</f>
        <v>0</v>
      </c>
      <c r="I18" s="162" t="str">
        <f>UPPER(IFERROR(VLOOKUP(ROW($A7),Requerimento_Credenciamento!$A:$CU,COLUMN(D$1),FALSE),""))</f>
        <v/>
      </c>
      <c r="J18" s="163">
        <f>IFERROR(VLOOKUP(ROW($A7),Requerimento_Credenciamento!$A:$CU,COLUMN(F$1),FALSE),"")</f>
        <v>0</v>
      </c>
      <c r="K18" s="161" t="str">
        <f>IFERROR(VLOOKUP(ROW($A7),Requerimento_Credenciamento!$A:$CU,COLUMN(M$1),FALSE),"")</f>
        <v/>
      </c>
      <c r="L18" s="161" t="str">
        <f>IFERROR(VLOOKUP(ROW($A7),Requerimento_Credenciamento!$A:$CU,COLUMN(BX$1),FALSE),"")</f>
        <v/>
      </c>
      <c r="M18" s="162">
        <f>IF(IFERROR(VLOOKUP(ROW($A7),Requerimento_Credenciamento!$A:$CU,COLUMN(Q$1),FALSE),"")&lt;&gt;0,1,0)</f>
        <v>0</v>
      </c>
      <c r="N18" s="162">
        <f>IF(IFERROR(VLOOKUP(ROW($A7),Requerimento_Credenciamento!$A:$CU,COLUMN(S$1),FALSE),"")&lt;&gt;0,1,0)</f>
        <v>0</v>
      </c>
      <c r="O18" s="162">
        <f>IF(IFERROR(VLOOKUP(ROW($A7),Requerimento_Credenciamento!$A:$CU,COLUMN(U$1),FALSE),"")&lt;&gt;0,1,0)</f>
        <v>0</v>
      </c>
      <c r="P18" s="162">
        <f>IF(IFERROR(VLOOKUP(ROW($A7),Requerimento_Credenciamento!$A:$CU,COLUMN(W$1),FALSE),"")&lt;&gt;0,1,0)</f>
        <v>0</v>
      </c>
      <c r="Q18" s="162">
        <f>IF(IFERROR(VLOOKUP(ROW($A7),Requerimento_Credenciamento!$A:$CU,COLUMN(Y$1),FALSE),"")&lt;&gt;0,1,0)</f>
        <v>0</v>
      </c>
      <c r="R18" s="162">
        <f>IF(IFERROR(VLOOKUP(ROW($A7),Requerimento_Credenciamento!$A:$CU,COLUMN(AA$1),FALSE),"")&lt;&gt;0,1,0)</f>
        <v>0</v>
      </c>
      <c r="S18" s="141" t="str">
        <f>Termo_Qualificao_Tecnica!H18</f>
        <v/>
      </c>
    </row>
    <row r="19" spans="1:19">
      <c r="A19" s="1" t="str">
        <f>IF(IFERROR(VLOOKUP(ROW($A8),Requerimento_Credenciamento!$A:$CU,COLUMN(CC$1),FALSE),"")="dados_rt","dados_rt",IF(IFERROR(VLOOKUP(ROW($A8),Requerimento_Credenciamento!$A:$CU,COLUMN(CC$1),FALSE),"")="Inválido","Não",IF(OR(J19=0,J19=""),"Nao",IF(B19=B18,"dados_servico","Olhar"))))</f>
        <v>Não</v>
      </c>
      <c r="B19" s="161">
        <f>IFERROR(VLOOKUP(ROW($A8),Requerimento_Credenciamento!$A:$CU,COLUMN(BD$1),FALSE),"")</f>
        <v>0</v>
      </c>
      <c r="C19" s="161">
        <f>IFERROR(VLOOKUP(ROW($A8),Requerimento_Credenciamento!$A:$CU,COLUMN(BE$1),FALSE),"")</f>
        <v>0</v>
      </c>
      <c r="D19" s="161">
        <f>IFERROR(VLOOKUP(ROW($A8),Requerimento_Credenciamento!$A:$CU,COLUMN(BF$1),FALSE),"")</f>
        <v>0</v>
      </c>
      <c r="E19" s="162" t="str">
        <f>IFERROR(VLOOKUP(ROW($A8),Requerimento_Credenciamento!$A:$CU,COLUMN(BG$1),FALSE),"")&amp;IFERROR(VLOOKUP(ROW($A8),Requerimento_Credenciamento!$A:$CU,COLUMN(BH$1),FALSE),"")</f>
        <v>00</v>
      </c>
      <c r="F19" s="161" t="str">
        <f>IFERROR(VLOOKUP(ROW($A8),Requerimento_Credenciamento!$A:$CU,COLUMN(BI$1),FALSE),"")</f>
        <v>Eng.Civil</v>
      </c>
      <c r="G19" s="161">
        <f>IFERROR(VLOOKUP(ROW($A8),Requerimento_Credenciamento!$A:$CU,COLUMN(BJ$1),FALSE),"")</f>
        <v>0</v>
      </c>
      <c r="H19" s="162" t="str">
        <f>UPPER(IFERROR(VLOOKUP(ROW($A8),Requerimento_Credenciamento!$A:$CU,COLUMN(BK$1),FALSE),""))</f>
        <v>0</v>
      </c>
      <c r="I19" s="162" t="str">
        <f>UPPER(IFERROR(VLOOKUP(ROW($A8),Requerimento_Credenciamento!$A:$CU,COLUMN(D$1),FALSE),""))</f>
        <v/>
      </c>
      <c r="J19" s="163">
        <f>IFERROR(VLOOKUP(ROW($A8),Requerimento_Credenciamento!$A:$CU,COLUMN(F$1),FALSE),"")</f>
        <v>0</v>
      </c>
      <c r="K19" s="161" t="str">
        <f>IFERROR(VLOOKUP(ROW($A8),Requerimento_Credenciamento!$A:$CU,COLUMN(M$1),FALSE),"")</f>
        <v/>
      </c>
      <c r="L19" s="161" t="str">
        <f>IFERROR(VLOOKUP(ROW($A8),Requerimento_Credenciamento!$A:$CU,COLUMN(BX$1),FALSE),"")</f>
        <v/>
      </c>
      <c r="M19" s="162">
        <f>IF(IFERROR(VLOOKUP(ROW($A8),Requerimento_Credenciamento!$A:$CU,COLUMN(Q$1),FALSE),"")&lt;&gt;0,1,0)</f>
        <v>0</v>
      </c>
      <c r="N19" s="162">
        <f>IF(IFERROR(VLOOKUP(ROW($A8),Requerimento_Credenciamento!$A:$CU,COLUMN(S$1),FALSE),"")&lt;&gt;0,1,0)</f>
        <v>0</v>
      </c>
      <c r="O19" s="162">
        <f>IF(IFERROR(VLOOKUP(ROW($A8),Requerimento_Credenciamento!$A:$CU,COLUMN(U$1),FALSE),"")&lt;&gt;0,1,0)</f>
        <v>0</v>
      </c>
      <c r="P19" s="162">
        <f>IF(IFERROR(VLOOKUP(ROW($A8),Requerimento_Credenciamento!$A:$CU,COLUMN(W$1),FALSE),"")&lt;&gt;0,1,0)</f>
        <v>0</v>
      </c>
      <c r="Q19" s="162">
        <f>IF(IFERROR(VLOOKUP(ROW($A8),Requerimento_Credenciamento!$A:$CU,COLUMN(Y$1),FALSE),"")&lt;&gt;0,1,0)</f>
        <v>0</v>
      </c>
      <c r="R19" s="162">
        <f>IF(IFERROR(VLOOKUP(ROW($A8),Requerimento_Credenciamento!$A:$CU,COLUMN(AA$1),FALSE),"")&lt;&gt;0,1,0)</f>
        <v>0</v>
      </c>
    </row>
    <row r="20" spans="1:19">
      <c r="A20" s="1" t="str">
        <f>IF(IFERROR(VLOOKUP(ROW($A9),Requerimento_Credenciamento!$A:$CU,COLUMN(CC$1),FALSE),"")="dados_rt","dados_rt",IF(IFERROR(VLOOKUP(ROW($A9),Requerimento_Credenciamento!$A:$CU,COLUMN(CC$1),FALSE),"")="Inválido","Não",IF(OR(J20=0,J20=""),"Nao",IF(B20=B19,"dados_servico","Olhar"))))</f>
        <v>Não</v>
      </c>
      <c r="B20" s="161">
        <f>IFERROR(VLOOKUP(ROW($A9),Requerimento_Credenciamento!$A:$CU,COLUMN(BD$1),FALSE),"")</f>
        <v>0</v>
      </c>
      <c r="C20" s="161">
        <f>IFERROR(VLOOKUP(ROW($A9),Requerimento_Credenciamento!$A:$CU,COLUMN(BE$1),FALSE),"")</f>
        <v>0</v>
      </c>
      <c r="D20" s="161">
        <f>IFERROR(VLOOKUP(ROW($A9),Requerimento_Credenciamento!$A:$CU,COLUMN(BF$1),FALSE),"")</f>
        <v>0</v>
      </c>
      <c r="E20" s="162" t="str">
        <f>IFERROR(VLOOKUP(ROW($A9),Requerimento_Credenciamento!$A:$CU,COLUMN(BG$1),FALSE),"")&amp;IFERROR(VLOOKUP(ROW($A9),Requerimento_Credenciamento!$A:$CU,COLUMN(BH$1),FALSE),"")</f>
        <v>00</v>
      </c>
      <c r="F20" s="161" t="str">
        <f>IFERROR(VLOOKUP(ROW($A9),Requerimento_Credenciamento!$A:$CU,COLUMN(BI$1),FALSE),"")</f>
        <v>Eng.Civil</v>
      </c>
      <c r="G20" s="161">
        <f>IFERROR(VLOOKUP(ROW($A9),Requerimento_Credenciamento!$A:$CU,COLUMN(BJ$1),FALSE),"")</f>
        <v>0</v>
      </c>
      <c r="H20" s="162" t="str">
        <f>UPPER(IFERROR(VLOOKUP(ROW($A9),Requerimento_Credenciamento!$A:$CU,COLUMN(BK$1),FALSE),""))</f>
        <v>0</v>
      </c>
      <c r="I20" s="162" t="str">
        <f>UPPER(IFERROR(VLOOKUP(ROW($A9),Requerimento_Credenciamento!$A:$CU,COLUMN(D$1),FALSE),""))</f>
        <v/>
      </c>
      <c r="J20" s="163">
        <f>IFERROR(VLOOKUP(ROW($A9),Requerimento_Credenciamento!$A:$CU,COLUMN(F$1),FALSE),"")</f>
        <v>0</v>
      </c>
      <c r="K20" s="161" t="str">
        <f>IFERROR(VLOOKUP(ROW($A9),Requerimento_Credenciamento!$A:$CU,COLUMN(M$1),FALSE),"")</f>
        <v/>
      </c>
      <c r="L20" s="161" t="str">
        <f>IFERROR(VLOOKUP(ROW($A9),Requerimento_Credenciamento!$A:$CU,COLUMN(BX$1),FALSE),"")</f>
        <v/>
      </c>
      <c r="M20" s="162">
        <f>IF(IFERROR(VLOOKUP(ROW($A9),Requerimento_Credenciamento!$A:$CU,COLUMN(Q$1),FALSE),"")&lt;&gt;0,1,0)</f>
        <v>0</v>
      </c>
      <c r="N20" s="162">
        <f>IF(IFERROR(VLOOKUP(ROW($A9),Requerimento_Credenciamento!$A:$CU,COLUMN(S$1),FALSE),"")&lt;&gt;0,1,0)</f>
        <v>0</v>
      </c>
      <c r="O20" s="162">
        <f>IF(IFERROR(VLOOKUP(ROW($A9),Requerimento_Credenciamento!$A:$CU,COLUMN(U$1),FALSE),"")&lt;&gt;0,1,0)</f>
        <v>0</v>
      </c>
      <c r="P20" s="162">
        <f>IF(IFERROR(VLOOKUP(ROW($A9),Requerimento_Credenciamento!$A:$CU,COLUMN(W$1),FALSE),"")&lt;&gt;0,1,0)</f>
        <v>0</v>
      </c>
      <c r="Q20" s="162">
        <f>IF(IFERROR(VLOOKUP(ROW($A9),Requerimento_Credenciamento!$A:$CU,COLUMN(Y$1),FALSE),"")&lt;&gt;0,1,0)</f>
        <v>0</v>
      </c>
      <c r="R20" s="162">
        <f>IF(IFERROR(VLOOKUP(ROW($A9),Requerimento_Credenciamento!$A:$CU,COLUMN(AA$1),FALSE),"")&lt;&gt;0,1,0)</f>
        <v>0</v>
      </c>
    </row>
    <row r="21" spans="1:19">
      <c r="A21" s="1" t="str">
        <f>IF(IFERROR(VLOOKUP(ROW($A10),Requerimento_Credenciamento!$A:$CU,COLUMN(CC$1),FALSE),"")="dados_rt","dados_rt",IF(IFERROR(VLOOKUP(ROW($A10),Requerimento_Credenciamento!$A:$CU,COLUMN(CC$1),FALSE),"")="Inválido","Não",IF(OR(J21=0,J21=""),"Nao",IF(B21=B20,"dados_servico","Olhar"))))</f>
        <v>Não</v>
      </c>
      <c r="B21" s="161">
        <f>IFERROR(VLOOKUP(ROW($A10),Requerimento_Credenciamento!$A:$CU,COLUMN(BD$1),FALSE),"")</f>
        <v>0</v>
      </c>
      <c r="C21" s="161">
        <f>IFERROR(VLOOKUP(ROW($A10),Requerimento_Credenciamento!$A:$CU,COLUMN(BE$1),FALSE),"")</f>
        <v>0</v>
      </c>
      <c r="D21" s="161">
        <f>IFERROR(VLOOKUP(ROW($A10),Requerimento_Credenciamento!$A:$CU,COLUMN(BF$1),FALSE),"")</f>
        <v>0</v>
      </c>
      <c r="E21" s="162" t="str">
        <f>IFERROR(VLOOKUP(ROW($A10),Requerimento_Credenciamento!$A:$CU,COLUMN(BG$1),FALSE),"")&amp;IFERROR(VLOOKUP(ROW($A10),Requerimento_Credenciamento!$A:$CU,COLUMN(BH$1),FALSE),"")</f>
        <v>00</v>
      </c>
      <c r="F21" s="161" t="str">
        <f>IFERROR(VLOOKUP(ROW($A10),Requerimento_Credenciamento!$A:$CU,COLUMN(BI$1),FALSE),"")</f>
        <v>Eng.Civil</v>
      </c>
      <c r="G21" s="161">
        <f>IFERROR(VLOOKUP(ROW($A10),Requerimento_Credenciamento!$A:$CU,COLUMN(BJ$1),FALSE),"")</f>
        <v>0</v>
      </c>
      <c r="H21" s="162" t="str">
        <f>UPPER(IFERROR(VLOOKUP(ROW($A10),Requerimento_Credenciamento!$A:$CU,COLUMN(BK$1),FALSE),""))</f>
        <v>0</v>
      </c>
      <c r="I21" s="162" t="str">
        <f>UPPER(IFERROR(VLOOKUP(ROW($A10),Requerimento_Credenciamento!$A:$CU,COLUMN(D$1),FALSE),""))</f>
        <v/>
      </c>
      <c r="J21" s="163">
        <f>IFERROR(VLOOKUP(ROW($A10),Requerimento_Credenciamento!$A:$CU,COLUMN(F$1),FALSE),"")</f>
        <v>0</v>
      </c>
      <c r="K21" s="161" t="str">
        <f>IFERROR(VLOOKUP(ROW($A10),Requerimento_Credenciamento!$A:$CU,COLUMN(M$1),FALSE),"")</f>
        <v/>
      </c>
      <c r="L21" s="161" t="str">
        <f>IFERROR(VLOOKUP(ROW($A10),Requerimento_Credenciamento!$A:$CU,COLUMN(BX$1),FALSE),"")</f>
        <v/>
      </c>
      <c r="M21" s="162">
        <f>IF(IFERROR(VLOOKUP(ROW($A10),Requerimento_Credenciamento!$A:$CU,COLUMN(Q$1),FALSE),"")&lt;&gt;0,1,0)</f>
        <v>0</v>
      </c>
      <c r="N21" s="162">
        <f>IF(IFERROR(VLOOKUP(ROW($A10),Requerimento_Credenciamento!$A:$CU,COLUMN(S$1),FALSE),"")&lt;&gt;0,1,0)</f>
        <v>0</v>
      </c>
      <c r="O21" s="162">
        <f>IF(IFERROR(VLOOKUP(ROW($A10),Requerimento_Credenciamento!$A:$CU,COLUMN(U$1),FALSE),"")&lt;&gt;0,1,0)</f>
        <v>0</v>
      </c>
      <c r="P21" s="162">
        <f>IF(IFERROR(VLOOKUP(ROW($A10),Requerimento_Credenciamento!$A:$CU,COLUMN(W$1),FALSE),"")&lt;&gt;0,1,0)</f>
        <v>0</v>
      </c>
      <c r="Q21" s="162">
        <f>IF(IFERROR(VLOOKUP(ROW($A10),Requerimento_Credenciamento!$A:$CU,COLUMN(Y$1),FALSE),"")&lt;&gt;0,1,0)</f>
        <v>0</v>
      </c>
      <c r="R21" s="162">
        <f>IF(IFERROR(VLOOKUP(ROW($A10),Requerimento_Credenciamento!$A:$CU,COLUMN(AA$1),FALSE),"")&lt;&gt;0,1,0)</f>
        <v>0</v>
      </c>
    </row>
    <row r="22" spans="1:19">
      <c r="A22" s="1" t="str">
        <f>IF(IFERROR(VLOOKUP(ROW($A11),Requerimento_Credenciamento!$A:$CU,COLUMN(CC$1),FALSE),"")="dados_rt","dados_rt",IF(IFERROR(VLOOKUP(ROW($A11),Requerimento_Credenciamento!$A:$CU,COLUMN(CC$1),FALSE),"")="Inválido","Não",IF(OR(J22=0,J22=""),"Nao",IF(B22=B21,"dados_servico","Olhar"))))</f>
        <v>Não</v>
      </c>
      <c r="B22" s="161">
        <f>IFERROR(VLOOKUP(ROW($A11),Requerimento_Credenciamento!$A:$CU,COLUMN(BD$1),FALSE),"")</f>
        <v>0</v>
      </c>
      <c r="C22" s="161">
        <f>IFERROR(VLOOKUP(ROW($A11),Requerimento_Credenciamento!$A:$CU,COLUMN(BE$1),FALSE),"")</f>
        <v>0</v>
      </c>
      <c r="D22" s="161">
        <f>IFERROR(VLOOKUP(ROW($A11),Requerimento_Credenciamento!$A:$CU,COLUMN(BF$1),FALSE),"")</f>
        <v>0</v>
      </c>
      <c r="E22" s="162" t="str">
        <f>IFERROR(VLOOKUP(ROW($A11),Requerimento_Credenciamento!$A:$CU,COLUMN(BG$1),FALSE),"")&amp;IFERROR(VLOOKUP(ROW($A11),Requerimento_Credenciamento!$A:$CU,COLUMN(BH$1),FALSE),"")</f>
        <v>00</v>
      </c>
      <c r="F22" s="161" t="str">
        <f>IFERROR(VLOOKUP(ROW($A11),Requerimento_Credenciamento!$A:$CU,COLUMN(BI$1),FALSE),"")</f>
        <v>Eng.Civil</v>
      </c>
      <c r="G22" s="161">
        <f>IFERROR(VLOOKUP(ROW($A11),Requerimento_Credenciamento!$A:$CU,COLUMN(BJ$1),FALSE),"")</f>
        <v>0</v>
      </c>
      <c r="H22" s="162" t="str">
        <f>UPPER(IFERROR(VLOOKUP(ROW($A11),Requerimento_Credenciamento!$A:$CU,COLUMN(BK$1),FALSE),""))</f>
        <v>0</v>
      </c>
      <c r="I22" s="162" t="str">
        <f>UPPER(IFERROR(VLOOKUP(ROW($A11),Requerimento_Credenciamento!$A:$CU,COLUMN(D$1),FALSE),""))</f>
        <v/>
      </c>
      <c r="J22" s="163">
        <f>IFERROR(VLOOKUP(ROW($A11),Requerimento_Credenciamento!$A:$CU,COLUMN(F$1),FALSE),"")</f>
        <v>0</v>
      </c>
      <c r="K22" s="161" t="str">
        <f>IFERROR(VLOOKUP(ROW($A11),Requerimento_Credenciamento!$A:$CU,COLUMN(M$1),FALSE),"")</f>
        <v/>
      </c>
      <c r="L22" s="161" t="str">
        <f>IFERROR(VLOOKUP(ROW($A11),Requerimento_Credenciamento!$A:$CU,COLUMN(BX$1),FALSE),"")</f>
        <v/>
      </c>
      <c r="M22" s="162">
        <f>IF(IFERROR(VLOOKUP(ROW($A11),Requerimento_Credenciamento!$A:$CU,COLUMN(Q$1),FALSE),"")&lt;&gt;0,1,0)</f>
        <v>0</v>
      </c>
      <c r="N22" s="162">
        <f>IF(IFERROR(VLOOKUP(ROW($A11),Requerimento_Credenciamento!$A:$CU,COLUMN(S$1),FALSE),"")&lt;&gt;0,1,0)</f>
        <v>0</v>
      </c>
      <c r="O22" s="162">
        <f>IF(IFERROR(VLOOKUP(ROW($A11),Requerimento_Credenciamento!$A:$CU,COLUMN(U$1),FALSE),"")&lt;&gt;0,1,0)</f>
        <v>0</v>
      </c>
      <c r="P22" s="162">
        <f>IF(IFERROR(VLOOKUP(ROW($A11),Requerimento_Credenciamento!$A:$CU,COLUMN(W$1),FALSE),"")&lt;&gt;0,1,0)</f>
        <v>0</v>
      </c>
      <c r="Q22" s="162">
        <f>IF(IFERROR(VLOOKUP(ROW($A11),Requerimento_Credenciamento!$A:$CU,COLUMN(Y$1),FALSE),"")&lt;&gt;0,1,0)</f>
        <v>0</v>
      </c>
      <c r="R22" s="162">
        <f>IF(IFERROR(VLOOKUP(ROW($A11),Requerimento_Credenciamento!$A:$CU,COLUMN(AA$1),FALSE),"")&lt;&gt;0,1,0)</f>
        <v>0</v>
      </c>
    </row>
    <row r="23" spans="1:19">
      <c r="A23" s="1" t="str">
        <f>IF(IFERROR(VLOOKUP(ROW($A12),Requerimento_Credenciamento!$A:$CU,COLUMN(CC$1),FALSE),"")="dados_rt","dados_rt",IF(IFERROR(VLOOKUP(ROW($A12),Requerimento_Credenciamento!$A:$CU,COLUMN(CC$1),FALSE),"")="Inválido","Não",IF(OR(J23=0,J23=""),"Nao",IF(B23=B22,"dados_servico","Olhar"))))</f>
        <v>Não</v>
      </c>
      <c r="B23" s="161">
        <f>IFERROR(VLOOKUP(ROW($A12),Requerimento_Credenciamento!$A:$CU,COLUMN(BD$1),FALSE),"")</f>
        <v>0</v>
      </c>
      <c r="C23" s="161">
        <f>IFERROR(VLOOKUP(ROW($A12),Requerimento_Credenciamento!$A:$CU,COLUMN(BE$1),FALSE),"")</f>
        <v>0</v>
      </c>
      <c r="D23" s="161">
        <f>IFERROR(VLOOKUP(ROW($A12),Requerimento_Credenciamento!$A:$CU,COLUMN(BF$1),FALSE),"")</f>
        <v>0</v>
      </c>
      <c r="E23" s="162" t="str">
        <f>IFERROR(VLOOKUP(ROW($A12),Requerimento_Credenciamento!$A:$CU,COLUMN(BG$1),FALSE),"")&amp;IFERROR(VLOOKUP(ROW($A12),Requerimento_Credenciamento!$A:$CU,COLUMN(BH$1),FALSE),"")</f>
        <v>00</v>
      </c>
      <c r="F23" s="161" t="str">
        <f>IFERROR(VLOOKUP(ROW($A12),Requerimento_Credenciamento!$A:$CU,COLUMN(BI$1),FALSE),"")</f>
        <v>Eng.Civil</v>
      </c>
      <c r="G23" s="161">
        <f>IFERROR(VLOOKUP(ROW($A12),Requerimento_Credenciamento!$A:$CU,COLUMN(BJ$1),FALSE),"")</f>
        <v>0</v>
      </c>
      <c r="H23" s="162" t="str">
        <f>UPPER(IFERROR(VLOOKUP(ROW($A12),Requerimento_Credenciamento!$A:$CU,COLUMN(BK$1),FALSE),""))</f>
        <v>0</v>
      </c>
      <c r="I23" s="162" t="str">
        <f>UPPER(IFERROR(VLOOKUP(ROW($A12),Requerimento_Credenciamento!$A:$CU,COLUMN(D$1),FALSE),""))</f>
        <v/>
      </c>
      <c r="J23" s="163">
        <f>IFERROR(VLOOKUP(ROW($A12),Requerimento_Credenciamento!$A:$CU,COLUMN(F$1),FALSE),"")</f>
        <v>0</v>
      </c>
      <c r="K23" s="161" t="str">
        <f>IFERROR(VLOOKUP(ROW($A12),Requerimento_Credenciamento!$A:$CU,COLUMN(M$1),FALSE),"")</f>
        <v/>
      </c>
      <c r="L23" s="161" t="str">
        <f>IFERROR(VLOOKUP(ROW($A12),Requerimento_Credenciamento!$A:$CU,COLUMN(BX$1),FALSE),"")</f>
        <v/>
      </c>
      <c r="M23" s="162">
        <f>IF(IFERROR(VLOOKUP(ROW($A12),Requerimento_Credenciamento!$A:$CU,COLUMN(Q$1),FALSE),"")&lt;&gt;0,1,0)</f>
        <v>0</v>
      </c>
      <c r="N23" s="162">
        <f>IF(IFERROR(VLOOKUP(ROW($A12),Requerimento_Credenciamento!$A:$CU,COLUMN(S$1),FALSE),"")&lt;&gt;0,1,0)</f>
        <v>0</v>
      </c>
      <c r="O23" s="162">
        <f>IF(IFERROR(VLOOKUP(ROW($A12),Requerimento_Credenciamento!$A:$CU,COLUMN(U$1),FALSE),"")&lt;&gt;0,1,0)</f>
        <v>0</v>
      </c>
      <c r="P23" s="162">
        <f>IF(IFERROR(VLOOKUP(ROW($A12),Requerimento_Credenciamento!$A:$CU,COLUMN(W$1),FALSE),"")&lt;&gt;0,1,0)</f>
        <v>0</v>
      </c>
      <c r="Q23" s="162">
        <f>IF(IFERROR(VLOOKUP(ROW($A12),Requerimento_Credenciamento!$A:$CU,COLUMN(Y$1),FALSE),"")&lt;&gt;0,1,0)</f>
        <v>0</v>
      </c>
      <c r="R23" s="162">
        <f>IF(IFERROR(VLOOKUP(ROW($A12),Requerimento_Credenciamento!$A:$CU,COLUMN(AA$1),FALSE),"")&lt;&gt;0,1,0)</f>
        <v>0</v>
      </c>
    </row>
    <row r="24" spans="1:19">
      <c r="A24" s="1" t="str">
        <f>IF(IFERROR(VLOOKUP(ROW($A13),Requerimento_Credenciamento!$A:$CU,COLUMN(CC$1),FALSE),"")="dados_rt","dados_rt",IF(IFERROR(VLOOKUP(ROW($A13),Requerimento_Credenciamento!$A:$CU,COLUMN(CC$1),FALSE),"")="Inválido","Não",IF(OR(J24=0,J24=""),"Nao",IF(B24=B23,"dados_servico","Olhar"))))</f>
        <v>Não</v>
      </c>
      <c r="B24" s="161">
        <f>IFERROR(VLOOKUP(ROW($A13),Requerimento_Credenciamento!$A:$CU,COLUMN(BD$1),FALSE),"")</f>
        <v>0</v>
      </c>
      <c r="C24" s="161">
        <f>IFERROR(VLOOKUP(ROW($A13),Requerimento_Credenciamento!$A:$CU,COLUMN(BE$1),FALSE),"")</f>
        <v>0</v>
      </c>
      <c r="D24" s="161">
        <f>IFERROR(VLOOKUP(ROW($A13),Requerimento_Credenciamento!$A:$CU,COLUMN(BF$1),FALSE),"")</f>
        <v>0</v>
      </c>
      <c r="E24" s="162" t="str">
        <f>IFERROR(VLOOKUP(ROW($A13),Requerimento_Credenciamento!$A:$CU,COLUMN(BG$1),FALSE),"")&amp;IFERROR(VLOOKUP(ROW($A13),Requerimento_Credenciamento!$A:$CU,COLUMN(BH$1),FALSE),"")</f>
        <v>00</v>
      </c>
      <c r="F24" s="161" t="str">
        <f>IFERROR(VLOOKUP(ROW($A13),Requerimento_Credenciamento!$A:$CU,COLUMN(BI$1),FALSE),"")</f>
        <v>Eng.Civil</v>
      </c>
      <c r="G24" s="161">
        <f>IFERROR(VLOOKUP(ROW($A13),Requerimento_Credenciamento!$A:$CU,COLUMN(BJ$1),FALSE),"")</f>
        <v>0</v>
      </c>
      <c r="H24" s="162" t="str">
        <f>UPPER(IFERROR(VLOOKUP(ROW($A13),Requerimento_Credenciamento!$A:$CU,COLUMN(BK$1),FALSE),""))</f>
        <v>0</v>
      </c>
      <c r="I24" s="162" t="str">
        <f>UPPER(IFERROR(VLOOKUP(ROW($A13),Requerimento_Credenciamento!$A:$CU,COLUMN(D$1),FALSE),""))</f>
        <v/>
      </c>
      <c r="J24" s="163">
        <f>IFERROR(VLOOKUP(ROW($A13),Requerimento_Credenciamento!$A:$CU,COLUMN(F$1),FALSE),"")</f>
        <v>0</v>
      </c>
      <c r="K24" s="161" t="str">
        <f>IFERROR(VLOOKUP(ROW($A13),Requerimento_Credenciamento!$A:$CU,COLUMN(M$1),FALSE),"")</f>
        <v/>
      </c>
      <c r="L24" s="161" t="str">
        <f>IFERROR(VLOOKUP(ROW($A13),Requerimento_Credenciamento!$A:$CU,COLUMN(BX$1),FALSE),"")</f>
        <v/>
      </c>
      <c r="M24" s="162">
        <f>IF(IFERROR(VLOOKUP(ROW($A13),Requerimento_Credenciamento!$A:$CU,COLUMN(Q$1),FALSE),"")&lt;&gt;0,1,0)</f>
        <v>0</v>
      </c>
      <c r="N24" s="162">
        <f>IF(IFERROR(VLOOKUP(ROW($A13),Requerimento_Credenciamento!$A:$CU,COLUMN(S$1),FALSE),"")&lt;&gt;0,1,0)</f>
        <v>0</v>
      </c>
      <c r="O24" s="162">
        <f>IF(IFERROR(VLOOKUP(ROW($A13),Requerimento_Credenciamento!$A:$CU,COLUMN(U$1),FALSE),"")&lt;&gt;0,1,0)</f>
        <v>0</v>
      </c>
      <c r="P24" s="162">
        <f>IF(IFERROR(VLOOKUP(ROW($A13),Requerimento_Credenciamento!$A:$CU,COLUMN(W$1),FALSE),"")&lt;&gt;0,1,0)</f>
        <v>0</v>
      </c>
      <c r="Q24" s="162">
        <f>IF(IFERROR(VLOOKUP(ROW($A13),Requerimento_Credenciamento!$A:$CU,COLUMN(Y$1),FALSE),"")&lt;&gt;0,1,0)</f>
        <v>0</v>
      </c>
      <c r="R24" s="162">
        <f>IF(IFERROR(VLOOKUP(ROW($A13),Requerimento_Credenciamento!$A:$CU,COLUMN(AA$1),FALSE),"")&lt;&gt;0,1,0)</f>
        <v>0</v>
      </c>
      <c r="S24" s="141" t="str">
        <f>Termo_Qualificao_Tecnica!H19</f>
        <v/>
      </c>
    </row>
    <row r="25" spans="1:19">
      <c r="A25" s="1" t="str">
        <f>IF(IFERROR(VLOOKUP(ROW($A14),Requerimento_Credenciamento!$A:$CU,COLUMN(CC$1),FALSE),"")="dados_rt","dados_rt",IF(IFERROR(VLOOKUP(ROW($A14),Requerimento_Credenciamento!$A:$CU,COLUMN(CC$1),FALSE),"")="Inválido","Não",IF(OR(J25=0,J25=""),"Nao",IF(B25=B24,"dados_servico","Olhar"))))</f>
        <v>Não</v>
      </c>
      <c r="B25" s="161">
        <f>IFERROR(VLOOKUP(ROW($A14),Requerimento_Credenciamento!$A:$CU,COLUMN(BD$1),FALSE),"")</f>
        <v>0</v>
      </c>
      <c r="C25" s="161">
        <f>IFERROR(VLOOKUP(ROW($A14),Requerimento_Credenciamento!$A:$CU,COLUMN(BE$1),FALSE),"")</f>
        <v>0</v>
      </c>
      <c r="D25" s="161">
        <f>IFERROR(VLOOKUP(ROW($A14),Requerimento_Credenciamento!$A:$CU,COLUMN(BF$1),FALSE),"")</f>
        <v>0</v>
      </c>
      <c r="E25" s="162" t="str">
        <f>IFERROR(VLOOKUP(ROW($A14),Requerimento_Credenciamento!$A:$CU,COLUMN(BG$1),FALSE),"")&amp;IFERROR(VLOOKUP(ROW($A14),Requerimento_Credenciamento!$A:$CU,COLUMN(BH$1),FALSE),"")</f>
        <v>00</v>
      </c>
      <c r="F25" s="161" t="str">
        <f>IFERROR(VLOOKUP(ROW($A14),Requerimento_Credenciamento!$A:$CU,COLUMN(BI$1),FALSE),"")</f>
        <v>Eng.Civil</v>
      </c>
      <c r="G25" s="161">
        <f>IFERROR(VLOOKUP(ROW($A14),Requerimento_Credenciamento!$A:$CU,COLUMN(BJ$1),FALSE),"")</f>
        <v>0</v>
      </c>
      <c r="H25" s="162" t="str">
        <f>UPPER(IFERROR(VLOOKUP(ROW($A14),Requerimento_Credenciamento!$A:$CU,COLUMN(BK$1),FALSE),""))</f>
        <v>0</v>
      </c>
      <c r="I25" s="162" t="str">
        <f>UPPER(IFERROR(VLOOKUP(ROW($A14),Requerimento_Credenciamento!$A:$CU,COLUMN(D$1),FALSE),""))</f>
        <v/>
      </c>
      <c r="J25" s="163">
        <f>IFERROR(VLOOKUP(ROW($A14),Requerimento_Credenciamento!$A:$CU,COLUMN(F$1),FALSE),"")</f>
        <v>0</v>
      </c>
      <c r="K25" s="161" t="str">
        <f>IFERROR(VLOOKUP(ROW($A14),Requerimento_Credenciamento!$A:$CU,COLUMN(M$1),FALSE),"")</f>
        <v/>
      </c>
      <c r="L25" s="161" t="str">
        <f>IFERROR(VLOOKUP(ROW($A14),Requerimento_Credenciamento!$A:$CU,COLUMN(BX$1),FALSE),"")</f>
        <v/>
      </c>
      <c r="M25" s="162">
        <f>IF(IFERROR(VLOOKUP(ROW($A14),Requerimento_Credenciamento!$A:$CU,COLUMN(Q$1),FALSE),"")&lt;&gt;0,1,0)</f>
        <v>0</v>
      </c>
      <c r="N25" s="162">
        <f>IF(IFERROR(VLOOKUP(ROW($A14),Requerimento_Credenciamento!$A:$CU,COLUMN(S$1),FALSE),"")&lt;&gt;0,1,0)</f>
        <v>0</v>
      </c>
      <c r="O25" s="162">
        <f>IF(IFERROR(VLOOKUP(ROW($A14),Requerimento_Credenciamento!$A:$CU,COLUMN(U$1),FALSE),"")&lt;&gt;0,1,0)</f>
        <v>0</v>
      </c>
      <c r="P25" s="162">
        <f>IF(IFERROR(VLOOKUP(ROW($A14),Requerimento_Credenciamento!$A:$CU,COLUMN(W$1),FALSE),"")&lt;&gt;0,1,0)</f>
        <v>0</v>
      </c>
      <c r="Q25" s="162">
        <f>IF(IFERROR(VLOOKUP(ROW($A14),Requerimento_Credenciamento!$A:$CU,COLUMN(Y$1),FALSE),"")&lt;&gt;0,1,0)</f>
        <v>0</v>
      </c>
      <c r="R25" s="162">
        <f>IF(IFERROR(VLOOKUP(ROW($A14),Requerimento_Credenciamento!$A:$CU,COLUMN(AA$1),FALSE),"")&lt;&gt;0,1,0)</f>
        <v>0</v>
      </c>
    </row>
    <row r="26" spans="1:19">
      <c r="A26" s="1" t="str">
        <f>IF(IFERROR(VLOOKUP(ROW($A15),Requerimento_Credenciamento!$A:$CU,COLUMN(CC$1),FALSE),"")="dados_rt","dados_rt",IF(IFERROR(VLOOKUP(ROW($A15),Requerimento_Credenciamento!$A:$CU,COLUMN(CC$1),FALSE),"")="Inválido","Não",IF(OR(J26=0,J26=""),"Nao",IF(B26=B25,"dados_servico","Olhar"))))</f>
        <v>Não</v>
      </c>
      <c r="B26" s="161">
        <f>IFERROR(VLOOKUP(ROW($A15),Requerimento_Credenciamento!$A:$CU,COLUMN(BD$1),FALSE),"")</f>
        <v>0</v>
      </c>
      <c r="C26" s="161">
        <f>IFERROR(VLOOKUP(ROW($A15),Requerimento_Credenciamento!$A:$CU,COLUMN(BE$1),FALSE),"")</f>
        <v>0</v>
      </c>
      <c r="D26" s="161">
        <f>IFERROR(VLOOKUP(ROW($A15),Requerimento_Credenciamento!$A:$CU,COLUMN(BF$1),FALSE),"")</f>
        <v>0</v>
      </c>
      <c r="E26" s="162" t="str">
        <f>IFERROR(VLOOKUP(ROW($A15),Requerimento_Credenciamento!$A:$CU,COLUMN(BG$1),FALSE),"")&amp;IFERROR(VLOOKUP(ROW($A15),Requerimento_Credenciamento!$A:$CU,COLUMN(BH$1),FALSE),"")</f>
        <v>00</v>
      </c>
      <c r="F26" s="161" t="str">
        <f>IFERROR(VLOOKUP(ROW($A15),Requerimento_Credenciamento!$A:$CU,COLUMN(BI$1),FALSE),"")</f>
        <v>Eng.Civil</v>
      </c>
      <c r="G26" s="161">
        <f>IFERROR(VLOOKUP(ROW($A15),Requerimento_Credenciamento!$A:$CU,COLUMN(BJ$1),FALSE),"")</f>
        <v>0</v>
      </c>
      <c r="H26" s="162" t="str">
        <f>UPPER(IFERROR(VLOOKUP(ROW($A15),Requerimento_Credenciamento!$A:$CU,COLUMN(BK$1),FALSE),""))</f>
        <v>0</v>
      </c>
      <c r="I26" s="162" t="str">
        <f>UPPER(IFERROR(VLOOKUP(ROW($A15),Requerimento_Credenciamento!$A:$CU,COLUMN(D$1),FALSE),""))</f>
        <v/>
      </c>
      <c r="J26" s="163">
        <f>IFERROR(VLOOKUP(ROW($A15),Requerimento_Credenciamento!$A:$CU,COLUMN(F$1),FALSE),"")</f>
        <v>0</v>
      </c>
      <c r="K26" s="161" t="str">
        <f>IFERROR(VLOOKUP(ROW($A15),Requerimento_Credenciamento!$A:$CU,COLUMN(M$1),FALSE),"")</f>
        <v/>
      </c>
      <c r="L26" s="161" t="str">
        <f>IFERROR(VLOOKUP(ROW($A15),Requerimento_Credenciamento!$A:$CU,COLUMN(BX$1),FALSE),"")</f>
        <v/>
      </c>
      <c r="M26" s="162">
        <f>IF(IFERROR(VLOOKUP(ROW($A15),Requerimento_Credenciamento!$A:$CU,COLUMN(Q$1),FALSE),"")&lt;&gt;0,1,0)</f>
        <v>0</v>
      </c>
      <c r="N26" s="162">
        <f>IF(IFERROR(VLOOKUP(ROW($A15),Requerimento_Credenciamento!$A:$CU,COLUMN(S$1),FALSE),"")&lt;&gt;0,1,0)</f>
        <v>0</v>
      </c>
      <c r="O26" s="162">
        <f>IF(IFERROR(VLOOKUP(ROW($A15),Requerimento_Credenciamento!$A:$CU,COLUMN(U$1),FALSE),"")&lt;&gt;0,1,0)</f>
        <v>0</v>
      </c>
      <c r="P26" s="162">
        <f>IF(IFERROR(VLOOKUP(ROW($A15),Requerimento_Credenciamento!$A:$CU,COLUMN(W$1),FALSE),"")&lt;&gt;0,1,0)</f>
        <v>0</v>
      </c>
      <c r="Q26" s="162">
        <f>IF(IFERROR(VLOOKUP(ROW($A15),Requerimento_Credenciamento!$A:$CU,COLUMN(Y$1),FALSE),"")&lt;&gt;0,1,0)</f>
        <v>0</v>
      </c>
      <c r="R26" s="162">
        <f>IF(IFERROR(VLOOKUP(ROW($A15),Requerimento_Credenciamento!$A:$CU,COLUMN(AA$1),FALSE),"")&lt;&gt;0,1,0)</f>
        <v>0</v>
      </c>
    </row>
    <row r="27" spans="1:19">
      <c r="A27" s="1" t="str">
        <f>IF(IFERROR(VLOOKUP(ROW($A16),Requerimento_Credenciamento!$A:$CU,COLUMN(CC$1),FALSE),"")="dados_rt","dados_rt",IF(IFERROR(VLOOKUP(ROW($A16),Requerimento_Credenciamento!$A:$CU,COLUMN(CC$1),FALSE),"")="Inválido","Não",IF(OR(J27=0,J27=""),"Nao",IF(B27=B26,"dados_servico","Olhar"))))</f>
        <v>Não</v>
      </c>
      <c r="B27" s="161">
        <f>IFERROR(VLOOKUP(ROW($A16),Requerimento_Credenciamento!$A:$CU,COLUMN(BD$1),FALSE),"")</f>
        <v>0</v>
      </c>
      <c r="C27" s="161">
        <f>IFERROR(VLOOKUP(ROW($A16),Requerimento_Credenciamento!$A:$CU,COLUMN(BE$1),FALSE),"")</f>
        <v>0</v>
      </c>
      <c r="D27" s="161">
        <f>IFERROR(VLOOKUP(ROW($A16),Requerimento_Credenciamento!$A:$CU,COLUMN(BF$1),FALSE),"")</f>
        <v>0</v>
      </c>
      <c r="E27" s="162" t="str">
        <f>IFERROR(VLOOKUP(ROW($A16),Requerimento_Credenciamento!$A:$CU,COLUMN(BG$1),FALSE),"")&amp;IFERROR(VLOOKUP(ROW($A16),Requerimento_Credenciamento!$A:$CU,COLUMN(BH$1),FALSE),"")</f>
        <v>00</v>
      </c>
      <c r="F27" s="161" t="str">
        <f>IFERROR(VLOOKUP(ROW($A16),Requerimento_Credenciamento!$A:$CU,COLUMN(BI$1),FALSE),"")</f>
        <v>Eng.Civil</v>
      </c>
      <c r="G27" s="161">
        <f>IFERROR(VLOOKUP(ROW($A16),Requerimento_Credenciamento!$A:$CU,COLUMN(BJ$1),FALSE),"")</f>
        <v>0</v>
      </c>
      <c r="H27" s="162" t="str">
        <f>UPPER(IFERROR(VLOOKUP(ROW($A16),Requerimento_Credenciamento!$A:$CU,COLUMN(BK$1),FALSE),""))</f>
        <v>0</v>
      </c>
      <c r="I27" s="162" t="str">
        <f>UPPER(IFERROR(VLOOKUP(ROW($A16),Requerimento_Credenciamento!$A:$CU,COLUMN(D$1),FALSE),""))</f>
        <v/>
      </c>
      <c r="J27" s="163">
        <f>IFERROR(VLOOKUP(ROW($A16),Requerimento_Credenciamento!$A:$CU,COLUMN(F$1),FALSE),"")</f>
        <v>0</v>
      </c>
      <c r="K27" s="161" t="str">
        <f>IFERROR(VLOOKUP(ROW($A16),Requerimento_Credenciamento!$A:$CU,COLUMN(M$1),FALSE),"")</f>
        <v/>
      </c>
      <c r="L27" s="161" t="str">
        <f>IFERROR(VLOOKUP(ROW($A16),Requerimento_Credenciamento!$A:$CU,COLUMN(BX$1),FALSE),"")</f>
        <v/>
      </c>
      <c r="M27" s="162">
        <f>IF(IFERROR(VLOOKUP(ROW($A16),Requerimento_Credenciamento!$A:$CU,COLUMN(Q$1),FALSE),"")&lt;&gt;0,1,0)</f>
        <v>0</v>
      </c>
      <c r="N27" s="162">
        <f>IF(IFERROR(VLOOKUP(ROW($A16),Requerimento_Credenciamento!$A:$CU,COLUMN(S$1),FALSE),"")&lt;&gt;0,1,0)</f>
        <v>0</v>
      </c>
      <c r="O27" s="162">
        <f>IF(IFERROR(VLOOKUP(ROW($A16),Requerimento_Credenciamento!$A:$CU,COLUMN(U$1),FALSE),"")&lt;&gt;0,1,0)</f>
        <v>0</v>
      </c>
      <c r="P27" s="162">
        <f>IF(IFERROR(VLOOKUP(ROW($A16),Requerimento_Credenciamento!$A:$CU,COLUMN(W$1),FALSE),"")&lt;&gt;0,1,0)</f>
        <v>0</v>
      </c>
      <c r="Q27" s="162">
        <f>IF(IFERROR(VLOOKUP(ROW($A16),Requerimento_Credenciamento!$A:$CU,COLUMN(Y$1),FALSE),"")&lt;&gt;0,1,0)</f>
        <v>0</v>
      </c>
      <c r="R27" s="162">
        <f>IF(IFERROR(VLOOKUP(ROW($A16),Requerimento_Credenciamento!$A:$CU,COLUMN(AA$1),FALSE),"")&lt;&gt;0,1,0)</f>
        <v>0</v>
      </c>
    </row>
    <row r="28" spans="1:19">
      <c r="A28" s="1" t="str">
        <f>IF(IFERROR(VLOOKUP(ROW($A17),Requerimento_Credenciamento!$A:$CU,COLUMN(CC$1),FALSE),"")="dados_rt","dados_rt",IF(IFERROR(VLOOKUP(ROW($A17),Requerimento_Credenciamento!$A:$CU,COLUMN(CC$1),FALSE),"")="Inválido","Não",IF(OR(J28=0,J28=""),"Nao",IF(B28=B27,"dados_servico","Olhar"))))</f>
        <v>Não</v>
      </c>
      <c r="B28" s="161">
        <f>IFERROR(VLOOKUP(ROW($A17),Requerimento_Credenciamento!$A:$CU,COLUMN(BD$1),FALSE),"")</f>
        <v>0</v>
      </c>
      <c r="C28" s="161">
        <f>IFERROR(VLOOKUP(ROW($A17),Requerimento_Credenciamento!$A:$CU,COLUMN(BE$1),FALSE),"")</f>
        <v>0</v>
      </c>
      <c r="D28" s="161">
        <f>IFERROR(VLOOKUP(ROW($A17),Requerimento_Credenciamento!$A:$CU,COLUMN(BF$1),FALSE),"")</f>
        <v>0</v>
      </c>
      <c r="E28" s="162" t="str">
        <f>IFERROR(VLOOKUP(ROW($A17),Requerimento_Credenciamento!$A:$CU,COLUMN(BG$1),FALSE),"")&amp;IFERROR(VLOOKUP(ROW($A17),Requerimento_Credenciamento!$A:$CU,COLUMN(BH$1),FALSE),"")</f>
        <v>00</v>
      </c>
      <c r="F28" s="161" t="str">
        <f>IFERROR(VLOOKUP(ROW($A17),Requerimento_Credenciamento!$A:$CU,COLUMN(BI$1),FALSE),"")</f>
        <v>Eng.Civil</v>
      </c>
      <c r="G28" s="161">
        <f>IFERROR(VLOOKUP(ROW($A17),Requerimento_Credenciamento!$A:$CU,COLUMN(BJ$1),FALSE),"")</f>
        <v>0</v>
      </c>
      <c r="H28" s="162" t="str">
        <f>UPPER(IFERROR(VLOOKUP(ROW($A17),Requerimento_Credenciamento!$A:$CU,COLUMN(BK$1),FALSE),""))</f>
        <v>0</v>
      </c>
      <c r="I28" s="162" t="str">
        <f>UPPER(IFERROR(VLOOKUP(ROW($A17),Requerimento_Credenciamento!$A:$CU,COLUMN(D$1),FALSE),""))</f>
        <v/>
      </c>
      <c r="J28" s="163">
        <f>IFERROR(VLOOKUP(ROW($A17),Requerimento_Credenciamento!$A:$CU,COLUMN(F$1),FALSE),"")</f>
        <v>0</v>
      </c>
      <c r="K28" s="161" t="str">
        <f>IFERROR(VLOOKUP(ROW($A17),Requerimento_Credenciamento!$A:$CU,COLUMN(M$1),FALSE),"")</f>
        <v/>
      </c>
      <c r="L28" s="161" t="str">
        <f>IFERROR(VLOOKUP(ROW($A17),Requerimento_Credenciamento!$A:$CU,COLUMN(BX$1),FALSE),"")</f>
        <v/>
      </c>
      <c r="M28" s="162">
        <f>IF(IFERROR(VLOOKUP(ROW($A17),Requerimento_Credenciamento!$A:$CU,COLUMN(Q$1),FALSE),"")&lt;&gt;0,1,0)</f>
        <v>0</v>
      </c>
      <c r="N28" s="162">
        <f>IF(IFERROR(VLOOKUP(ROW($A17),Requerimento_Credenciamento!$A:$CU,COLUMN(S$1),FALSE),"")&lt;&gt;0,1,0)</f>
        <v>0</v>
      </c>
      <c r="O28" s="162">
        <f>IF(IFERROR(VLOOKUP(ROW($A17),Requerimento_Credenciamento!$A:$CU,COLUMN(U$1),FALSE),"")&lt;&gt;0,1,0)</f>
        <v>0</v>
      </c>
      <c r="P28" s="162">
        <f>IF(IFERROR(VLOOKUP(ROW($A17),Requerimento_Credenciamento!$A:$CU,COLUMN(W$1),FALSE),"")&lt;&gt;0,1,0)</f>
        <v>0</v>
      </c>
      <c r="Q28" s="162">
        <f>IF(IFERROR(VLOOKUP(ROW($A17),Requerimento_Credenciamento!$A:$CU,COLUMN(Y$1),FALSE),"")&lt;&gt;0,1,0)</f>
        <v>0</v>
      </c>
      <c r="R28" s="162">
        <f>IF(IFERROR(VLOOKUP(ROW($A17),Requerimento_Credenciamento!$A:$CU,COLUMN(AA$1),FALSE),"")&lt;&gt;0,1,0)</f>
        <v>0</v>
      </c>
    </row>
    <row r="29" spans="1:19">
      <c r="A29" s="1" t="str">
        <f>IF(IFERROR(VLOOKUP(ROW($A18),Requerimento_Credenciamento!$A:$CU,COLUMN(CC$1),FALSE),"")="dados_rt","dados_rt",IF(IFERROR(VLOOKUP(ROW($A18),Requerimento_Credenciamento!$A:$CU,COLUMN(CC$1),FALSE),"")="Inválido","Não",IF(OR(J29=0,J29=""),"Nao",IF(B29=B28,"dados_servico","Olhar"))))</f>
        <v>Não</v>
      </c>
      <c r="B29" s="161">
        <f>IFERROR(VLOOKUP(ROW($A18),Requerimento_Credenciamento!$A:$CU,COLUMN(BD$1),FALSE),"")</f>
        <v>0</v>
      </c>
      <c r="C29" s="161">
        <f>IFERROR(VLOOKUP(ROW($A18),Requerimento_Credenciamento!$A:$CU,COLUMN(BE$1),FALSE),"")</f>
        <v>0</v>
      </c>
      <c r="D29" s="161">
        <f>IFERROR(VLOOKUP(ROW($A18),Requerimento_Credenciamento!$A:$CU,COLUMN(BF$1),FALSE),"")</f>
        <v>0</v>
      </c>
      <c r="E29" s="162" t="str">
        <f>IFERROR(VLOOKUP(ROW($A18),Requerimento_Credenciamento!$A:$CU,COLUMN(BG$1),FALSE),"")&amp;IFERROR(VLOOKUP(ROW($A18),Requerimento_Credenciamento!$A:$CU,COLUMN(BH$1),FALSE),"")</f>
        <v>00</v>
      </c>
      <c r="F29" s="161" t="str">
        <f>IFERROR(VLOOKUP(ROW($A18),Requerimento_Credenciamento!$A:$CU,COLUMN(BI$1),FALSE),"")</f>
        <v>Eng.Civil</v>
      </c>
      <c r="G29" s="161">
        <f>IFERROR(VLOOKUP(ROW($A18),Requerimento_Credenciamento!$A:$CU,COLUMN(BJ$1),FALSE),"")</f>
        <v>0</v>
      </c>
      <c r="H29" s="162" t="str">
        <f>UPPER(IFERROR(VLOOKUP(ROW($A18),Requerimento_Credenciamento!$A:$CU,COLUMN(BK$1),FALSE),""))</f>
        <v>0</v>
      </c>
      <c r="I29" s="162" t="str">
        <f>UPPER(IFERROR(VLOOKUP(ROW($A18),Requerimento_Credenciamento!$A:$CU,COLUMN(D$1),FALSE),""))</f>
        <v/>
      </c>
      <c r="J29" s="163">
        <f>IFERROR(VLOOKUP(ROW($A18),Requerimento_Credenciamento!$A:$CU,COLUMN(F$1),FALSE),"")</f>
        <v>0</v>
      </c>
      <c r="K29" s="161" t="str">
        <f>IFERROR(VLOOKUP(ROW($A18),Requerimento_Credenciamento!$A:$CU,COLUMN(M$1),FALSE),"")</f>
        <v/>
      </c>
      <c r="L29" s="161" t="str">
        <f>IFERROR(VLOOKUP(ROW($A18),Requerimento_Credenciamento!$A:$CU,COLUMN(BX$1),FALSE),"")</f>
        <v/>
      </c>
      <c r="M29" s="162">
        <f>IF(IFERROR(VLOOKUP(ROW($A18),Requerimento_Credenciamento!$A:$CU,COLUMN(Q$1),FALSE),"")&lt;&gt;0,1,0)</f>
        <v>0</v>
      </c>
      <c r="N29" s="162">
        <f>IF(IFERROR(VLOOKUP(ROW($A18),Requerimento_Credenciamento!$A:$CU,COLUMN(S$1),FALSE),"")&lt;&gt;0,1,0)</f>
        <v>0</v>
      </c>
      <c r="O29" s="162">
        <f>IF(IFERROR(VLOOKUP(ROW($A18),Requerimento_Credenciamento!$A:$CU,COLUMN(U$1),FALSE),"")&lt;&gt;0,1,0)</f>
        <v>0</v>
      </c>
      <c r="P29" s="162">
        <f>IF(IFERROR(VLOOKUP(ROW($A18),Requerimento_Credenciamento!$A:$CU,COLUMN(W$1),FALSE),"")&lt;&gt;0,1,0)</f>
        <v>0</v>
      </c>
      <c r="Q29" s="162">
        <f>IF(IFERROR(VLOOKUP(ROW($A18),Requerimento_Credenciamento!$A:$CU,COLUMN(Y$1),FALSE),"")&lt;&gt;0,1,0)</f>
        <v>0</v>
      </c>
      <c r="R29" s="162">
        <f>IF(IFERROR(VLOOKUP(ROW($A18),Requerimento_Credenciamento!$A:$CU,COLUMN(AA$1),FALSE),"")&lt;&gt;0,1,0)</f>
        <v>0</v>
      </c>
    </row>
    <row r="30" spans="1:19">
      <c r="A30" s="1" t="str">
        <f>IF(IFERROR(VLOOKUP(ROW($A19),Requerimento_Credenciamento!$A:$CU,COLUMN(CC$1),FALSE),"")="dados_rt","dados_rt",IF(IFERROR(VLOOKUP(ROW($A19),Requerimento_Credenciamento!$A:$CU,COLUMN(CC$1),FALSE),"")="Inválido","Não",IF(OR(J30=0,J30=""),"Nao",IF(B30=B29,"dados_servico","Olhar"))))</f>
        <v>Não</v>
      </c>
      <c r="B30" s="161">
        <f>IFERROR(VLOOKUP(ROW($A19),Requerimento_Credenciamento!$A:$CU,COLUMN(BD$1),FALSE),"")</f>
        <v>0</v>
      </c>
      <c r="C30" s="161">
        <f>IFERROR(VLOOKUP(ROW($A19),Requerimento_Credenciamento!$A:$CU,COLUMN(BE$1),FALSE),"")</f>
        <v>0</v>
      </c>
      <c r="D30" s="161">
        <f>IFERROR(VLOOKUP(ROW($A19),Requerimento_Credenciamento!$A:$CU,COLUMN(BF$1),FALSE),"")</f>
        <v>0</v>
      </c>
      <c r="E30" s="162" t="str">
        <f>IFERROR(VLOOKUP(ROW($A19),Requerimento_Credenciamento!$A:$CU,COLUMN(BG$1),FALSE),"")&amp;IFERROR(VLOOKUP(ROW($A19),Requerimento_Credenciamento!$A:$CU,COLUMN(BH$1),FALSE),"")</f>
        <v>00</v>
      </c>
      <c r="F30" s="161" t="str">
        <f>IFERROR(VLOOKUP(ROW($A19),Requerimento_Credenciamento!$A:$CU,COLUMN(BI$1),FALSE),"")</f>
        <v>Eng.Civil</v>
      </c>
      <c r="G30" s="161">
        <f>IFERROR(VLOOKUP(ROW($A19),Requerimento_Credenciamento!$A:$CU,COLUMN(BJ$1),FALSE),"")</f>
        <v>0</v>
      </c>
      <c r="H30" s="162" t="str">
        <f>UPPER(IFERROR(VLOOKUP(ROW($A19),Requerimento_Credenciamento!$A:$CU,COLUMN(BK$1),FALSE),""))</f>
        <v>0</v>
      </c>
      <c r="I30" s="162" t="str">
        <f>UPPER(IFERROR(VLOOKUP(ROW($A19),Requerimento_Credenciamento!$A:$CU,COLUMN(D$1),FALSE),""))</f>
        <v/>
      </c>
      <c r="J30" s="163">
        <f>IFERROR(VLOOKUP(ROW($A19),Requerimento_Credenciamento!$A:$CU,COLUMN(F$1),FALSE),"")</f>
        <v>0</v>
      </c>
      <c r="K30" s="161" t="str">
        <f>IFERROR(VLOOKUP(ROW($A19),Requerimento_Credenciamento!$A:$CU,COLUMN(M$1),FALSE),"")</f>
        <v/>
      </c>
      <c r="L30" s="161" t="str">
        <f>IFERROR(VLOOKUP(ROW($A19),Requerimento_Credenciamento!$A:$CU,COLUMN(BX$1),FALSE),"")</f>
        <v/>
      </c>
      <c r="M30" s="162">
        <f>IF(IFERROR(VLOOKUP(ROW($A19),Requerimento_Credenciamento!$A:$CU,COLUMN(Q$1),FALSE),"")&lt;&gt;0,1,0)</f>
        <v>0</v>
      </c>
      <c r="N30" s="162">
        <f>IF(IFERROR(VLOOKUP(ROW($A19),Requerimento_Credenciamento!$A:$CU,COLUMN(S$1),FALSE),"")&lt;&gt;0,1,0)</f>
        <v>0</v>
      </c>
      <c r="O30" s="162">
        <f>IF(IFERROR(VLOOKUP(ROW($A19),Requerimento_Credenciamento!$A:$CU,COLUMN(U$1),FALSE),"")&lt;&gt;0,1,0)</f>
        <v>0</v>
      </c>
      <c r="P30" s="162">
        <f>IF(IFERROR(VLOOKUP(ROW($A19),Requerimento_Credenciamento!$A:$CU,COLUMN(W$1),FALSE),"")&lt;&gt;0,1,0)</f>
        <v>0</v>
      </c>
      <c r="Q30" s="162">
        <f>IF(IFERROR(VLOOKUP(ROW($A19),Requerimento_Credenciamento!$A:$CU,COLUMN(Y$1),FALSE),"")&lt;&gt;0,1,0)</f>
        <v>0</v>
      </c>
      <c r="R30" s="162">
        <f>IF(IFERROR(VLOOKUP(ROW($A19),Requerimento_Credenciamento!$A:$CU,COLUMN(AA$1),FALSE),"")&lt;&gt;0,1,0)</f>
        <v>0</v>
      </c>
      <c r="S30" s="141" t="str">
        <f>Termo_Qualificao_Tecnica!H20</f>
        <v/>
      </c>
    </row>
    <row r="31" spans="1:19">
      <c r="A31" s="1" t="str">
        <f>IF(IFERROR(VLOOKUP(ROW($A20),Requerimento_Credenciamento!$A:$CU,COLUMN(CC$1),FALSE),"")="dados_rt","dados_rt",IF(IFERROR(VLOOKUP(ROW($A20),Requerimento_Credenciamento!$A:$CU,COLUMN(CC$1),FALSE),"")="Inválido","Não",IF(OR(J31=0,J31=""),"Nao",IF(B31=B30,"dados_servico","Olhar"))))</f>
        <v>Não</v>
      </c>
      <c r="B31" s="161">
        <f>IFERROR(VLOOKUP(ROW($A20),Requerimento_Credenciamento!$A:$CU,COLUMN(BD$1),FALSE),"")</f>
        <v>0</v>
      </c>
      <c r="C31" s="161">
        <f>IFERROR(VLOOKUP(ROW($A20),Requerimento_Credenciamento!$A:$CU,COLUMN(BE$1),FALSE),"")</f>
        <v>0</v>
      </c>
      <c r="D31" s="161">
        <f>IFERROR(VLOOKUP(ROW($A20),Requerimento_Credenciamento!$A:$CU,COLUMN(BF$1),FALSE),"")</f>
        <v>0</v>
      </c>
      <c r="E31" s="162" t="str">
        <f>IFERROR(VLOOKUP(ROW($A20),Requerimento_Credenciamento!$A:$CU,COLUMN(BG$1),FALSE),"")&amp;IFERROR(VLOOKUP(ROW($A20),Requerimento_Credenciamento!$A:$CU,COLUMN(BH$1),FALSE),"")</f>
        <v>00</v>
      </c>
      <c r="F31" s="161" t="str">
        <f>IFERROR(VLOOKUP(ROW($A20),Requerimento_Credenciamento!$A:$CU,COLUMN(BI$1),FALSE),"")</f>
        <v>Eng.Civil</v>
      </c>
      <c r="G31" s="161">
        <f>IFERROR(VLOOKUP(ROW($A20),Requerimento_Credenciamento!$A:$CU,COLUMN(BJ$1),FALSE),"")</f>
        <v>0</v>
      </c>
      <c r="H31" s="162" t="str">
        <f>UPPER(IFERROR(VLOOKUP(ROW($A20),Requerimento_Credenciamento!$A:$CU,COLUMN(BK$1),FALSE),""))</f>
        <v>0</v>
      </c>
      <c r="I31" s="162" t="str">
        <f>UPPER(IFERROR(VLOOKUP(ROW($A20),Requerimento_Credenciamento!$A:$CU,COLUMN(D$1),FALSE),""))</f>
        <v/>
      </c>
      <c r="J31" s="163">
        <f>IFERROR(VLOOKUP(ROW($A20),Requerimento_Credenciamento!$A:$CU,COLUMN(F$1),FALSE),"")</f>
        <v>0</v>
      </c>
      <c r="K31" s="161" t="str">
        <f>IFERROR(VLOOKUP(ROW($A20),Requerimento_Credenciamento!$A:$CU,COLUMN(M$1),FALSE),"")</f>
        <v/>
      </c>
      <c r="L31" s="161" t="str">
        <f>IFERROR(VLOOKUP(ROW($A20),Requerimento_Credenciamento!$A:$CU,COLUMN(BX$1),FALSE),"")</f>
        <v/>
      </c>
      <c r="M31" s="162">
        <f>IF(IFERROR(VLOOKUP(ROW($A20),Requerimento_Credenciamento!$A:$CU,COLUMN(Q$1),FALSE),"")&lt;&gt;0,1,0)</f>
        <v>0</v>
      </c>
      <c r="N31" s="162">
        <f>IF(IFERROR(VLOOKUP(ROW($A20),Requerimento_Credenciamento!$A:$CU,COLUMN(S$1),FALSE),"")&lt;&gt;0,1,0)</f>
        <v>0</v>
      </c>
      <c r="O31" s="162">
        <f>IF(IFERROR(VLOOKUP(ROW($A20),Requerimento_Credenciamento!$A:$CU,COLUMN(U$1),FALSE),"")&lt;&gt;0,1,0)</f>
        <v>0</v>
      </c>
      <c r="P31" s="162">
        <f>IF(IFERROR(VLOOKUP(ROW($A20),Requerimento_Credenciamento!$A:$CU,COLUMN(W$1),FALSE),"")&lt;&gt;0,1,0)</f>
        <v>0</v>
      </c>
      <c r="Q31" s="162">
        <f>IF(IFERROR(VLOOKUP(ROW($A20),Requerimento_Credenciamento!$A:$CU,COLUMN(Y$1),FALSE),"")&lt;&gt;0,1,0)</f>
        <v>0</v>
      </c>
      <c r="R31" s="162">
        <f>IF(IFERROR(VLOOKUP(ROW($A20),Requerimento_Credenciamento!$A:$CU,COLUMN(AA$1),FALSE),"")&lt;&gt;0,1,0)</f>
        <v>0</v>
      </c>
    </row>
    <row r="32" spans="1:19">
      <c r="A32" s="1" t="str">
        <f>IF(IFERROR(VLOOKUP(ROW($A21),Requerimento_Credenciamento!$A:$CU,COLUMN(CC$1),FALSE),"")="dados_rt","dados_rt",IF(IFERROR(VLOOKUP(ROW($A21),Requerimento_Credenciamento!$A:$CU,COLUMN(CC$1),FALSE),"")="Inválido","Não",IF(OR(J32=0,J32=""),"Nao",IF(B32=B31,"dados_servico","Olhar"))))</f>
        <v>Não</v>
      </c>
      <c r="B32" s="161">
        <f>IFERROR(VLOOKUP(ROW($A21),Requerimento_Credenciamento!$A:$CU,COLUMN(BD$1),FALSE),"")</f>
        <v>0</v>
      </c>
      <c r="C32" s="161">
        <f>IFERROR(VLOOKUP(ROW($A21),Requerimento_Credenciamento!$A:$CU,COLUMN(BE$1),FALSE),"")</f>
        <v>0</v>
      </c>
      <c r="D32" s="161">
        <f>IFERROR(VLOOKUP(ROW($A21),Requerimento_Credenciamento!$A:$CU,COLUMN(BF$1),FALSE),"")</f>
        <v>0</v>
      </c>
      <c r="E32" s="162" t="str">
        <f>IFERROR(VLOOKUP(ROW($A21),Requerimento_Credenciamento!$A:$CU,COLUMN(BG$1),FALSE),"")&amp;IFERROR(VLOOKUP(ROW($A21),Requerimento_Credenciamento!$A:$CU,COLUMN(BH$1),FALSE),"")</f>
        <v>00</v>
      </c>
      <c r="F32" s="161" t="str">
        <f>IFERROR(VLOOKUP(ROW($A21),Requerimento_Credenciamento!$A:$CU,COLUMN(BI$1),FALSE),"")</f>
        <v>Eng.Civil</v>
      </c>
      <c r="G32" s="161">
        <f>IFERROR(VLOOKUP(ROW($A21),Requerimento_Credenciamento!$A:$CU,COLUMN(BJ$1),FALSE),"")</f>
        <v>0</v>
      </c>
      <c r="H32" s="162" t="str">
        <f>UPPER(IFERROR(VLOOKUP(ROW($A21),Requerimento_Credenciamento!$A:$CU,COLUMN(BK$1),FALSE),""))</f>
        <v>0</v>
      </c>
      <c r="I32" s="162" t="str">
        <f>UPPER(IFERROR(VLOOKUP(ROW($A21),Requerimento_Credenciamento!$A:$CU,COLUMN(D$1),FALSE),""))</f>
        <v/>
      </c>
      <c r="J32" s="163">
        <f>IFERROR(VLOOKUP(ROW($A21),Requerimento_Credenciamento!$A:$CU,COLUMN(F$1),FALSE),"")</f>
        <v>0</v>
      </c>
      <c r="K32" s="161" t="str">
        <f>IFERROR(VLOOKUP(ROW($A21),Requerimento_Credenciamento!$A:$CU,COLUMN(M$1),FALSE),"")</f>
        <v/>
      </c>
      <c r="L32" s="161" t="str">
        <f>IFERROR(VLOOKUP(ROW($A21),Requerimento_Credenciamento!$A:$CU,COLUMN(BX$1),FALSE),"")</f>
        <v/>
      </c>
      <c r="M32" s="162">
        <f>IF(IFERROR(VLOOKUP(ROW($A21),Requerimento_Credenciamento!$A:$CU,COLUMN(Q$1),FALSE),"")&lt;&gt;0,1,0)</f>
        <v>0</v>
      </c>
      <c r="N32" s="162">
        <f>IF(IFERROR(VLOOKUP(ROW($A21),Requerimento_Credenciamento!$A:$CU,COLUMN(S$1),FALSE),"")&lt;&gt;0,1,0)</f>
        <v>0</v>
      </c>
      <c r="O32" s="162">
        <f>IF(IFERROR(VLOOKUP(ROW($A21),Requerimento_Credenciamento!$A:$CU,COLUMN(U$1),FALSE),"")&lt;&gt;0,1,0)</f>
        <v>0</v>
      </c>
      <c r="P32" s="162">
        <f>IF(IFERROR(VLOOKUP(ROW($A21),Requerimento_Credenciamento!$A:$CU,COLUMN(W$1),FALSE),"")&lt;&gt;0,1,0)</f>
        <v>0</v>
      </c>
      <c r="Q32" s="162">
        <f>IF(IFERROR(VLOOKUP(ROW($A21),Requerimento_Credenciamento!$A:$CU,COLUMN(Y$1),FALSE),"")&lt;&gt;0,1,0)</f>
        <v>0</v>
      </c>
      <c r="R32" s="162">
        <f>IF(IFERROR(VLOOKUP(ROW($A21),Requerimento_Credenciamento!$A:$CU,COLUMN(AA$1),FALSE),"")&lt;&gt;0,1,0)</f>
        <v>0</v>
      </c>
    </row>
    <row r="33" spans="1:19">
      <c r="A33" s="1" t="str">
        <f>IF(IFERROR(VLOOKUP(ROW($A22),Requerimento_Credenciamento!$A:$CU,COLUMN(CC$1),FALSE),"")="dados_rt","dados_rt",IF(IFERROR(VLOOKUP(ROW($A22),Requerimento_Credenciamento!$A:$CU,COLUMN(CC$1),FALSE),"")="Inválido","Não",IF(OR(J33=0,J33=""),"Nao",IF(B33=B32,"dados_servico","Olhar"))))</f>
        <v>Não</v>
      </c>
      <c r="B33" s="161">
        <f>IFERROR(VLOOKUP(ROW($A22),Requerimento_Credenciamento!$A:$CU,COLUMN(BD$1),FALSE),"")</f>
        <v>0</v>
      </c>
      <c r="C33" s="161">
        <f>IFERROR(VLOOKUP(ROW($A22),Requerimento_Credenciamento!$A:$CU,COLUMN(BE$1),FALSE),"")</f>
        <v>0</v>
      </c>
      <c r="D33" s="161">
        <f>IFERROR(VLOOKUP(ROW($A22),Requerimento_Credenciamento!$A:$CU,COLUMN(BF$1),FALSE),"")</f>
        <v>0</v>
      </c>
      <c r="E33" s="162" t="str">
        <f>IFERROR(VLOOKUP(ROW($A22),Requerimento_Credenciamento!$A:$CU,COLUMN(BG$1),FALSE),"")&amp;IFERROR(VLOOKUP(ROW($A22),Requerimento_Credenciamento!$A:$CU,COLUMN(BH$1),FALSE),"")</f>
        <v>00</v>
      </c>
      <c r="F33" s="161" t="str">
        <f>IFERROR(VLOOKUP(ROW($A22),Requerimento_Credenciamento!$A:$CU,COLUMN(BI$1),FALSE),"")</f>
        <v>Eng.Civil</v>
      </c>
      <c r="G33" s="161">
        <f>IFERROR(VLOOKUP(ROW($A22),Requerimento_Credenciamento!$A:$CU,COLUMN(BJ$1),FALSE),"")</f>
        <v>0</v>
      </c>
      <c r="H33" s="162" t="str">
        <f>UPPER(IFERROR(VLOOKUP(ROW($A22),Requerimento_Credenciamento!$A:$CU,COLUMN(BK$1),FALSE),""))</f>
        <v>0</v>
      </c>
      <c r="I33" s="162" t="str">
        <f>UPPER(IFERROR(VLOOKUP(ROW($A22),Requerimento_Credenciamento!$A:$CU,COLUMN(D$1),FALSE),""))</f>
        <v/>
      </c>
      <c r="J33" s="163">
        <f>IFERROR(VLOOKUP(ROW($A22),Requerimento_Credenciamento!$A:$CU,COLUMN(F$1),FALSE),"")</f>
        <v>0</v>
      </c>
      <c r="K33" s="161" t="str">
        <f>IFERROR(VLOOKUP(ROW($A22),Requerimento_Credenciamento!$A:$CU,COLUMN(M$1),FALSE),"")</f>
        <v/>
      </c>
      <c r="L33" s="161" t="str">
        <f>IFERROR(VLOOKUP(ROW($A22),Requerimento_Credenciamento!$A:$CU,COLUMN(BX$1),FALSE),"")</f>
        <v/>
      </c>
      <c r="M33" s="162">
        <f>IF(IFERROR(VLOOKUP(ROW($A22),Requerimento_Credenciamento!$A:$CU,COLUMN(Q$1),FALSE),"")&lt;&gt;0,1,0)</f>
        <v>0</v>
      </c>
      <c r="N33" s="162">
        <f>IF(IFERROR(VLOOKUP(ROW($A22),Requerimento_Credenciamento!$A:$CU,COLUMN(S$1),FALSE),"")&lt;&gt;0,1,0)</f>
        <v>0</v>
      </c>
      <c r="O33" s="162">
        <f>IF(IFERROR(VLOOKUP(ROW($A22),Requerimento_Credenciamento!$A:$CU,COLUMN(U$1),FALSE),"")&lt;&gt;0,1,0)</f>
        <v>0</v>
      </c>
      <c r="P33" s="162">
        <f>IF(IFERROR(VLOOKUP(ROW($A22),Requerimento_Credenciamento!$A:$CU,COLUMN(W$1),FALSE),"")&lt;&gt;0,1,0)</f>
        <v>0</v>
      </c>
      <c r="Q33" s="162">
        <f>IF(IFERROR(VLOOKUP(ROW($A22),Requerimento_Credenciamento!$A:$CU,COLUMN(Y$1),FALSE),"")&lt;&gt;0,1,0)</f>
        <v>0</v>
      </c>
      <c r="R33" s="162">
        <f>IF(IFERROR(VLOOKUP(ROW($A22),Requerimento_Credenciamento!$A:$CU,COLUMN(AA$1),FALSE),"")&lt;&gt;0,1,0)</f>
        <v>0</v>
      </c>
    </row>
    <row r="34" spans="1:19">
      <c r="A34" s="1" t="str">
        <f>IF(IFERROR(VLOOKUP(ROW($A23),Requerimento_Credenciamento!$A:$CU,COLUMN(CC$1),FALSE),"")="dados_rt","dados_rt",IF(IFERROR(VLOOKUP(ROW($A23),Requerimento_Credenciamento!$A:$CU,COLUMN(CC$1),FALSE),"")="Inválido","Não",IF(OR(J34=0,J34=""),"Nao",IF(B34=B33,"dados_servico","Olhar"))))</f>
        <v>Não</v>
      </c>
      <c r="B34" s="161">
        <f>IFERROR(VLOOKUP(ROW($A23),Requerimento_Credenciamento!$A:$CU,COLUMN(BD$1),FALSE),"")</f>
        <v>0</v>
      </c>
      <c r="C34" s="161">
        <f>IFERROR(VLOOKUP(ROW($A23),Requerimento_Credenciamento!$A:$CU,COLUMN(BE$1),FALSE),"")</f>
        <v>0</v>
      </c>
      <c r="D34" s="161">
        <f>IFERROR(VLOOKUP(ROW($A23),Requerimento_Credenciamento!$A:$CU,COLUMN(BF$1),FALSE),"")</f>
        <v>0</v>
      </c>
      <c r="E34" s="162" t="str">
        <f>IFERROR(VLOOKUP(ROW($A23),Requerimento_Credenciamento!$A:$CU,COLUMN(BG$1),FALSE),"")&amp;IFERROR(VLOOKUP(ROW($A23),Requerimento_Credenciamento!$A:$CU,COLUMN(BH$1),FALSE),"")</f>
        <v>00</v>
      </c>
      <c r="F34" s="161" t="str">
        <f>IFERROR(VLOOKUP(ROW($A23),Requerimento_Credenciamento!$A:$CU,COLUMN(BI$1),FALSE),"")</f>
        <v>Eng.Civil</v>
      </c>
      <c r="G34" s="161">
        <f>IFERROR(VLOOKUP(ROW($A23),Requerimento_Credenciamento!$A:$CU,COLUMN(BJ$1),FALSE),"")</f>
        <v>0</v>
      </c>
      <c r="H34" s="162" t="str">
        <f>UPPER(IFERROR(VLOOKUP(ROW($A23),Requerimento_Credenciamento!$A:$CU,COLUMN(BK$1),FALSE),""))</f>
        <v>0</v>
      </c>
      <c r="I34" s="162" t="str">
        <f>UPPER(IFERROR(VLOOKUP(ROW($A23),Requerimento_Credenciamento!$A:$CU,COLUMN(D$1),FALSE),""))</f>
        <v/>
      </c>
      <c r="J34" s="163">
        <f>IFERROR(VLOOKUP(ROW($A23),Requerimento_Credenciamento!$A:$CU,COLUMN(F$1),FALSE),"")</f>
        <v>0</v>
      </c>
      <c r="K34" s="161" t="str">
        <f>IFERROR(VLOOKUP(ROW($A23),Requerimento_Credenciamento!$A:$CU,COLUMN(M$1),FALSE),"")</f>
        <v/>
      </c>
      <c r="L34" s="161" t="str">
        <f>IFERROR(VLOOKUP(ROW($A23),Requerimento_Credenciamento!$A:$CU,COLUMN(BX$1),FALSE),"")</f>
        <v/>
      </c>
      <c r="M34" s="162">
        <f>IF(IFERROR(VLOOKUP(ROW($A23),Requerimento_Credenciamento!$A:$CU,COLUMN(Q$1),FALSE),"")&lt;&gt;0,1,0)</f>
        <v>0</v>
      </c>
      <c r="N34" s="162">
        <f>IF(IFERROR(VLOOKUP(ROW($A23),Requerimento_Credenciamento!$A:$CU,COLUMN(S$1),FALSE),"")&lt;&gt;0,1,0)</f>
        <v>0</v>
      </c>
      <c r="O34" s="162">
        <f>IF(IFERROR(VLOOKUP(ROW($A23),Requerimento_Credenciamento!$A:$CU,COLUMN(U$1),FALSE),"")&lt;&gt;0,1,0)</f>
        <v>0</v>
      </c>
      <c r="P34" s="162">
        <f>IF(IFERROR(VLOOKUP(ROW($A23),Requerimento_Credenciamento!$A:$CU,COLUMN(W$1),FALSE),"")&lt;&gt;0,1,0)</f>
        <v>0</v>
      </c>
      <c r="Q34" s="162">
        <f>IF(IFERROR(VLOOKUP(ROW($A23),Requerimento_Credenciamento!$A:$CU,COLUMN(Y$1),FALSE),"")&lt;&gt;0,1,0)</f>
        <v>0</v>
      </c>
      <c r="R34" s="162">
        <f>IF(IFERROR(VLOOKUP(ROW($A23),Requerimento_Credenciamento!$A:$CU,COLUMN(AA$1),FALSE),"")&lt;&gt;0,1,0)</f>
        <v>0</v>
      </c>
    </row>
    <row r="35" spans="1:19">
      <c r="A35" s="1" t="str">
        <f>IF(IFERROR(VLOOKUP(ROW($A24),Requerimento_Credenciamento!$A:$CU,COLUMN(CC$1),FALSE),"")="dados_rt","dados_rt",IF(IFERROR(VLOOKUP(ROW($A24),Requerimento_Credenciamento!$A:$CU,COLUMN(CC$1),FALSE),"")="Inválido","Não",IF(OR(J35=0,J35=""),"Nao",IF(B35=B34,"dados_servico","Olhar"))))</f>
        <v>Não</v>
      </c>
      <c r="B35" s="161">
        <f>IFERROR(VLOOKUP(ROW($A24),Requerimento_Credenciamento!$A:$CU,COLUMN(BD$1),FALSE),"")</f>
        <v>0</v>
      </c>
      <c r="C35" s="161">
        <f>IFERROR(VLOOKUP(ROW($A24),Requerimento_Credenciamento!$A:$CU,COLUMN(BE$1),FALSE),"")</f>
        <v>0</v>
      </c>
      <c r="D35" s="161">
        <f>IFERROR(VLOOKUP(ROW($A24),Requerimento_Credenciamento!$A:$CU,COLUMN(BF$1),FALSE),"")</f>
        <v>0</v>
      </c>
      <c r="E35" s="162" t="str">
        <f>IFERROR(VLOOKUP(ROW($A24),Requerimento_Credenciamento!$A:$CU,COLUMN(BG$1),FALSE),"")&amp;IFERROR(VLOOKUP(ROW($A24),Requerimento_Credenciamento!$A:$CU,COLUMN(BH$1),FALSE),"")</f>
        <v>00</v>
      </c>
      <c r="F35" s="161" t="str">
        <f>IFERROR(VLOOKUP(ROW($A24),Requerimento_Credenciamento!$A:$CU,COLUMN(BI$1),FALSE),"")</f>
        <v>Eng.Civil</v>
      </c>
      <c r="G35" s="161">
        <f>IFERROR(VLOOKUP(ROW($A24),Requerimento_Credenciamento!$A:$CU,COLUMN(BJ$1),FALSE),"")</f>
        <v>0</v>
      </c>
      <c r="H35" s="162" t="str">
        <f>UPPER(IFERROR(VLOOKUP(ROW($A24),Requerimento_Credenciamento!$A:$CU,COLUMN(BK$1),FALSE),""))</f>
        <v>0</v>
      </c>
      <c r="I35" s="162" t="str">
        <f>UPPER(IFERROR(VLOOKUP(ROW($A24),Requerimento_Credenciamento!$A:$CU,COLUMN(D$1),FALSE),""))</f>
        <v/>
      </c>
      <c r="J35" s="163">
        <f>IFERROR(VLOOKUP(ROW($A24),Requerimento_Credenciamento!$A:$CU,COLUMN(F$1),FALSE),"")</f>
        <v>0</v>
      </c>
      <c r="K35" s="161" t="str">
        <f>IFERROR(VLOOKUP(ROW($A24),Requerimento_Credenciamento!$A:$CU,COLUMN(M$1),FALSE),"")</f>
        <v/>
      </c>
      <c r="L35" s="161" t="str">
        <f>IFERROR(VLOOKUP(ROW($A24),Requerimento_Credenciamento!$A:$CU,COLUMN(BX$1),FALSE),"")</f>
        <v/>
      </c>
      <c r="M35" s="162">
        <f>IF(IFERROR(VLOOKUP(ROW($A24),Requerimento_Credenciamento!$A:$CU,COLUMN(Q$1),FALSE),"")&lt;&gt;0,1,0)</f>
        <v>0</v>
      </c>
      <c r="N35" s="162">
        <f>IF(IFERROR(VLOOKUP(ROW($A24),Requerimento_Credenciamento!$A:$CU,COLUMN(S$1),FALSE),"")&lt;&gt;0,1,0)</f>
        <v>0</v>
      </c>
      <c r="O35" s="162">
        <f>IF(IFERROR(VLOOKUP(ROW($A24),Requerimento_Credenciamento!$A:$CU,COLUMN(U$1),FALSE),"")&lt;&gt;0,1,0)</f>
        <v>0</v>
      </c>
      <c r="P35" s="162">
        <f>IF(IFERROR(VLOOKUP(ROW($A24),Requerimento_Credenciamento!$A:$CU,COLUMN(W$1),FALSE),"")&lt;&gt;0,1,0)</f>
        <v>0</v>
      </c>
      <c r="Q35" s="162">
        <f>IF(IFERROR(VLOOKUP(ROW($A24),Requerimento_Credenciamento!$A:$CU,COLUMN(Y$1),FALSE),"")&lt;&gt;0,1,0)</f>
        <v>0</v>
      </c>
      <c r="R35" s="162">
        <f>IF(IFERROR(VLOOKUP(ROW($A24),Requerimento_Credenciamento!$A:$CU,COLUMN(AA$1),FALSE),"")&lt;&gt;0,1,0)</f>
        <v>0</v>
      </c>
    </row>
    <row r="36" spans="1:19">
      <c r="A36" s="1" t="str">
        <f>IF(IFERROR(VLOOKUP(ROW($A25),Requerimento_Credenciamento!$A:$CU,COLUMN(CC$1),FALSE),"")="dados_rt","dados_rt",IF(IFERROR(VLOOKUP(ROW($A25),Requerimento_Credenciamento!$A:$CU,COLUMN(CC$1),FALSE),"")="Inválido","Não",IF(OR(J36=0,J36=""),"Nao",IF(B36=B35,"dados_servico","Olhar"))))</f>
        <v>Não</v>
      </c>
      <c r="B36" s="161">
        <f>IFERROR(VLOOKUP(ROW($A25),Requerimento_Credenciamento!$A:$CU,COLUMN(BD$1),FALSE),"")</f>
        <v>0</v>
      </c>
      <c r="C36" s="161">
        <f>IFERROR(VLOOKUP(ROW($A25),Requerimento_Credenciamento!$A:$CU,COLUMN(BE$1),FALSE),"")</f>
        <v>0</v>
      </c>
      <c r="D36" s="161">
        <f>IFERROR(VLOOKUP(ROW($A25),Requerimento_Credenciamento!$A:$CU,COLUMN(BF$1),FALSE),"")</f>
        <v>0</v>
      </c>
      <c r="E36" s="162" t="str">
        <f>IFERROR(VLOOKUP(ROW($A25),Requerimento_Credenciamento!$A:$CU,COLUMN(BG$1),FALSE),"")&amp;IFERROR(VLOOKUP(ROW($A25),Requerimento_Credenciamento!$A:$CU,COLUMN(BH$1),FALSE),"")</f>
        <v>00</v>
      </c>
      <c r="F36" s="161" t="str">
        <f>IFERROR(VLOOKUP(ROW($A25),Requerimento_Credenciamento!$A:$CU,COLUMN(BI$1),FALSE),"")</f>
        <v>Eng.Civil</v>
      </c>
      <c r="G36" s="161">
        <f>IFERROR(VLOOKUP(ROW($A25),Requerimento_Credenciamento!$A:$CU,COLUMN(BJ$1),FALSE),"")</f>
        <v>0</v>
      </c>
      <c r="H36" s="162" t="str">
        <f>UPPER(IFERROR(VLOOKUP(ROW($A25),Requerimento_Credenciamento!$A:$CU,COLUMN(BK$1),FALSE),""))</f>
        <v>0</v>
      </c>
      <c r="I36" s="162" t="str">
        <f>UPPER(IFERROR(VLOOKUP(ROW($A25),Requerimento_Credenciamento!$A:$CU,COLUMN(D$1),FALSE),""))</f>
        <v/>
      </c>
      <c r="J36" s="163">
        <f>IFERROR(VLOOKUP(ROW($A25),Requerimento_Credenciamento!$A:$CU,COLUMN(F$1),FALSE),"")</f>
        <v>0</v>
      </c>
      <c r="K36" s="161" t="str">
        <f>IFERROR(VLOOKUP(ROW($A25),Requerimento_Credenciamento!$A:$CU,COLUMN(M$1),FALSE),"")</f>
        <v/>
      </c>
      <c r="L36" s="161" t="str">
        <f>IFERROR(VLOOKUP(ROW($A25),Requerimento_Credenciamento!$A:$CU,COLUMN(BX$1),FALSE),"")</f>
        <v/>
      </c>
      <c r="M36" s="162">
        <f>IF(IFERROR(VLOOKUP(ROW($A25),Requerimento_Credenciamento!$A:$CU,COLUMN(Q$1),FALSE),"")&lt;&gt;0,1,0)</f>
        <v>0</v>
      </c>
      <c r="N36" s="162">
        <f>IF(IFERROR(VLOOKUP(ROW($A25),Requerimento_Credenciamento!$A:$CU,COLUMN(S$1),FALSE),"")&lt;&gt;0,1,0)</f>
        <v>0</v>
      </c>
      <c r="O36" s="162">
        <f>IF(IFERROR(VLOOKUP(ROW($A25),Requerimento_Credenciamento!$A:$CU,COLUMN(U$1),FALSE),"")&lt;&gt;0,1,0)</f>
        <v>0</v>
      </c>
      <c r="P36" s="162">
        <f>IF(IFERROR(VLOOKUP(ROW($A25),Requerimento_Credenciamento!$A:$CU,COLUMN(W$1),FALSE),"")&lt;&gt;0,1,0)</f>
        <v>0</v>
      </c>
      <c r="Q36" s="162">
        <f>IF(IFERROR(VLOOKUP(ROW($A25),Requerimento_Credenciamento!$A:$CU,COLUMN(Y$1),FALSE),"")&lt;&gt;0,1,0)</f>
        <v>0</v>
      </c>
      <c r="R36" s="162">
        <f>IF(IFERROR(VLOOKUP(ROW($A25),Requerimento_Credenciamento!$A:$CU,COLUMN(AA$1),FALSE),"")&lt;&gt;0,1,0)</f>
        <v>0</v>
      </c>
      <c r="S36" s="141" t="str">
        <f>Termo_Qualificao_Tecnica!H21</f>
        <v/>
      </c>
    </row>
    <row r="37" spans="1:19">
      <c r="A37" s="1" t="str">
        <f>IF(IFERROR(VLOOKUP(ROW($A26),Requerimento_Credenciamento!$A:$CU,COLUMN(CC$1),FALSE),"")="dados_rt","dados_rt",IF(IFERROR(VLOOKUP(ROW($A26),Requerimento_Credenciamento!$A:$CU,COLUMN(CC$1),FALSE),"")="Inválido","Não",IF(OR(J37=0,J37=""),"Nao",IF(B37=B36,"dados_servico","Olhar"))))</f>
        <v>Não</v>
      </c>
      <c r="B37" s="161">
        <f>IFERROR(VLOOKUP(ROW($A26),Requerimento_Credenciamento!$A:$CU,COLUMN(BD$1),FALSE),"")</f>
        <v>0</v>
      </c>
      <c r="C37" s="161">
        <f>IFERROR(VLOOKUP(ROW($A26),Requerimento_Credenciamento!$A:$CU,COLUMN(BE$1),FALSE),"")</f>
        <v>0</v>
      </c>
      <c r="D37" s="161">
        <f>IFERROR(VLOOKUP(ROW($A26),Requerimento_Credenciamento!$A:$CU,COLUMN(BF$1),FALSE),"")</f>
        <v>0</v>
      </c>
      <c r="E37" s="162" t="str">
        <f>IFERROR(VLOOKUP(ROW($A26),Requerimento_Credenciamento!$A:$CU,COLUMN(BG$1),FALSE),"")&amp;IFERROR(VLOOKUP(ROW($A26),Requerimento_Credenciamento!$A:$CU,COLUMN(BH$1),FALSE),"")</f>
        <v>00</v>
      </c>
      <c r="F37" s="161" t="str">
        <f>IFERROR(VLOOKUP(ROW($A26),Requerimento_Credenciamento!$A:$CU,COLUMN(BI$1),FALSE),"")</f>
        <v>Eng.Civil</v>
      </c>
      <c r="G37" s="161">
        <f>IFERROR(VLOOKUP(ROW($A26),Requerimento_Credenciamento!$A:$CU,COLUMN(BJ$1),FALSE),"")</f>
        <v>0</v>
      </c>
      <c r="H37" s="162" t="str">
        <f>UPPER(IFERROR(VLOOKUP(ROW($A26),Requerimento_Credenciamento!$A:$CU,COLUMN(BK$1),FALSE),""))</f>
        <v>0</v>
      </c>
      <c r="I37" s="162" t="str">
        <f>UPPER(IFERROR(VLOOKUP(ROW($A26),Requerimento_Credenciamento!$A:$CU,COLUMN(D$1),FALSE),""))</f>
        <v/>
      </c>
      <c r="J37" s="163">
        <f>IFERROR(VLOOKUP(ROW($A26),Requerimento_Credenciamento!$A:$CU,COLUMN(F$1),FALSE),"")</f>
        <v>0</v>
      </c>
      <c r="K37" s="161" t="str">
        <f>IFERROR(VLOOKUP(ROW($A26),Requerimento_Credenciamento!$A:$CU,COLUMN(M$1),FALSE),"")</f>
        <v/>
      </c>
      <c r="L37" s="161" t="str">
        <f>IFERROR(VLOOKUP(ROW($A26),Requerimento_Credenciamento!$A:$CU,COLUMN(BX$1),FALSE),"")</f>
        <v/>
      </c>
      <c r="M37" s="162">
        <f>IF(IFERROR(VLOOKUP(ROW($A26),Requerimento_Credenciamento!$A:$CU,COLUMN(Q$1),FALSE),"")&lt;&gt;0,1,0)</f>
        <v>0</v>
      </c>
      <c r="N37" s="162">
        <f>IF(IFERROR(VLOOKUP(ROW($A26),Requerimento_Credenciamento!$A:$CU,COLUMN(S$1),FALSE),"")&lt;&gt;0,1,0)</f>
        <v>0</v>
      </c>
      <c r="O37" s="162">
        <f>IF(IFERROR(VLOOKUP(ROW($A26),Requerimento_Credenciamento!$A:$CU,COLUMN(U$1),FALSE),"")&lt;&gt;0,1,0)</f>
        <v>0</v>
      </c>
      <c r="P37" s="162">
        <f>IF(IFERROR(VLOOKUP(ROW($A26),Requerimento_Credenciamento!$A:$CU,COLUMN(W$1),FALSE),"")&lt;&gt;0,1,0)</f>
        <v>0</v>
      </c>
      <c r="Q37" s="162">
        <f>IF(IFERROR(VLOOKUP(ROW($A26),Requerimento_Credenciamento!$A:$CU,COLUMN(Y$1),FALSE),"")&lt;&gt;0,1,0)</f>
        <v>0</v>
      </c>
      <c r="R37" s="162">
        <f>IF(IFERROR(VLOOKUP(ROW($A26),Requerimento_Credenciamento!$A:$CU,COLUMN(AA$1),FALSE),"")&lt;&gt;0,1,0)</f>
        <v>0</v>
      </c>
    </row>
    <row r="38" spans="1:19">
      <c r="A38" s="1" t="str">
        <f>IF(IFERROR(VLOOKUP(ROW($A27),Requerimento_Credenciamento!$A:$CU,COLUMN(CC$1),FALSE),"")="dados_rt","dados_rt",IF(IFERROR(VLOOKUP(ROW($A27),Requerimento_Credenciamento!$A:$CU,COLUMN(CC$1),FALSE),"")="Inválido","Não",IF(OR(J38=0,J38=""),"Nao",IF(B38=B37,"dados_servico","Olhar"))))</f>
        <v>Não</v>
      </c>
      <c r="B38" s="161">
        <f>IFERROR(VLOOKUP(ROW($A27),Requerimento_Credenciamento!$A:$CU,COLUMN(BD$1),FALSE),"")</f>
        <v>0</v>
      </c>
      <c r="C38" s="161">
        <f>IFERROR(VLOOKUP(ROW($A27),Requerimento_Credenciamento!$A:$CU,COLUMN(BE$1),FALSE),"")</f>
        <v>0</v>
      </c>
      <c r="D38" s="161">
        <f>IFERROR(VLOOKUP(ROW($A27),Requerimento_Credenciamento!$A:$CU,COLUMN(BF$1),FALSE),"")</f>
        <v>0</v>
      </c>
      <c r="E38" s="162" t="str">
        <f>IFERROR(VLOOKUP(ROW($A27),Requerimento_Credenciamento!$A:$CU,COLUMN(BG$1),FALSE),"")&amp;IFERROR(VLOOKUP(ROW($A27),Requerimento_Credenciamento!$A:$CU,COLUMN(BH$1),FALSE),"")</f>
        <v>00</v>
      </c>
      <c r="F38" s="161" t="str">
        <f>IFERROR(VLOOKUP(ROW($A27),Requerimento_Credenciamento!$A:$CU,COLUMN(BI$1),FALSE),"")</f>
        <v>Eng.Civil</v>
      </c>
      <c r="G38" s="161">
        <f>IFERROR(VLOOKUP(ROW($A27),Requerimento_Credenciamento!$A:$CU,COLUMN(BJ$1),FALSE),"")</f>
        <v>0</v>
      </c>
      <c r="H38" s="162" t="str">
        <f>UPPER(IFERROR(VLOOKUP(ROW($A27),Requerimento_Credenciamento!$A:$CU,COLUMN(BK$1),FALSE),""))</f>
        <v>0</v>
      </c>
      <c r="I38" s="162" t="str">
        <f>UPPER(IFERROR(VLOOKUP(ROW($A27),Requerimento_Credenciamento!$A:$CU,COLUMN(D$1),FALSE),""))</f>
        <v/>
      </c>
      <c r="J38" s="163">
        <f>IFERROR(VLOOKUP(ROW($A27),Requerimento_Credenciamento!$A:$CU,COLUMN(F$1),FALSE),"")</f>
        <v>0</v>
      </c>
      <c r="K38" s="161" t="str">
        <f>IFERROR(VLOOKUP(ROW($A27),Requerimento_Credenciamento!$A:$CU,COLUMN(M$1),FALSE),"")</f>
        <v/>
      </c>
      <c r="L38" s="161" t="str">
        <f>IFERROR(VLOOKUP(ROW($A27),Requerimento_Credenciamento!$A:$CU,COLUMN(BX$1),FALSE),"")</f>
        <v/>
      </c>
      <c r="M38" s="162">
        <f>IF(IFERROR(VLOOKUP(ROW($A27),Requerimento_Credenciamento!$A:$CU,COLUMN(Q$1),FALSE),"")&lt;&gt;0,1,0)</f>
        <v>0</v>
      </c>
      <c r="N38" s="162">
        <f>IF(IFERROR(VLOOKUP(ROW($A27),Requerimento_Credenciamento!$A:$CU,COLUMN(S$1),FALSE),"")&lt;&gt;0,1,0)</f>
        <v>0</v>
      </c>
      <c r="O38" s="162">
        <f>IF(IFERROR(VLOOKUP(ROW($A27),Requerimento_Credenciamento!$A:$CU,COLUMN(U$1),FALSE),"")&lt;&gt;0,1,0)</f>
        <v>0</v>
      </c>
      <c r="P38" s="162">
        <f>IF(IFERROR(VLOOKUP(ROW($A27),Requerimento_Credenciamento!$A:$CU,COLUMN(W$1),FALSE),"")&lt;&gt;0,1,0)</f>
        <v>0</v>
      </c>
      <c r="Q38" s="162">
        <f>IF(IFERROR(VLOOKUP(ROW($A27),Requerimento_Credenciamento!$A:$CU,COLUMN(Y$1),FALSE),"")&lt;&gt;0,1,0)</f>
        <v>0</v>
      </c>
      <c r="R38" s="162">
        <f>IF(IFERROR(VLOOKUP(ROW($A27),Requerimento_Credenciamento!$A:$CU,COLUMN(AA$1),FALSE),"")&lt;&gt;0,1,0)</f>
        <v>0</v>
      </c>
    </row>
    <row r="39" spans="1:19">
      <c r="A39" s="1" t="str">
        <f>IF(IFERROR(VLOOKUP(ROW($A28),Requerimento_Credenciamento!$A:$CU,COLUMN(CC$1),FALSE),"")="dados_rt","dados_rt",IF(IFERROR(VLOOKUP(ROW($A28),Requerimento_Credenciamento!$A:$CU,COLUMN(CC$1),FALSE),"")="Inválido","Não",IF(OR(J39=0,J39=""),"Nao",IF(B39=B38,"dados_servico","Olhar"))))</f>
        <v>Não</v>
      </c>
      <c r="B39" s="161">
        <f>IFERROR(VLOOKUP(ROW($A28),Requerimento_Credenciamento!$A:$CU,COLUMN(BD$1),FALSE),"")</f>
        <v>0</v>
      </c>
      <c r="C39" s="161">
        <f>IFERROR(VLOOKUP(ROW($A28),Requerimento_Credenciamento!$A:$CU,COLUMN(BE$1),FALSE),"")</f>
        <v>0</v>
      </c>
      <c r="D39" s="161">
        <f>IFERROR(VLOOKUP(ROW($A28),Requerimento_Credenciamento!$A:$CU,COLUMN(BF$1),FALSE),"")</f>
        <v>0</v>
      </c>
      <c r="E39" s="162" t="str">
        <f>IFERROR(VLOOKUP(ROW($A28),Requerimento_Credenciamento!$A:$CU,COLUMN(BG$1),FALSE),"")&amp;IFERROR(VLOOKUP(ROW($A28),Requerimento_Credenciamento!$A:$CU,COLUMN(BH$1),FALSE),"")</f>
        <v>00</v>
      </c>
      <c r="F39" s="161" t="str">
        <f>IFERROR(VLOOKUP(ROW($A28),Requerimento_Credenciamento!$A:$CU,COLUMN(BI$1),FALSE),"")</f>
        <v>Eng.Civil</v>
      </c>
      <c r="G39" s="161">
        <f>IFERROR(VLOOKUP(ROW($A28),Requerimento_Credenciamento!$A:$CU,COLUMN(BJ$1),FALSE),"")</f>
        <v>0</v>
      </c>
      <c r="H39" s="162" t="str">
        <f>UPPER(IFERROR(VLOOKUP(ROW($A28),Requerimento_Credenciamento!$A:$CU,COLUMN(BK$1),FALSE),""))</f>
        <v>0</v>
      </c>
      <c r="I39" s="162" t="str">
        <f>UPPER(IFERROR(VLOOKUP(ROW($A28),Requerimento_Credenciamento!$A:$CU,COLUMN(D$1),FALSE),""))</f>
        <v/>
      </c>
      <c r="J39" s="163">
        <f>IFERROR(VLOOKUP(ROW($A28),Requerimento_Credenciamento!$A:$CU,COLUMN(F$1),FALSE),"")</f>
        <v>0</v>
      </c>
      <c r="K39" s="161" t="str">
        <f>IFERROR(VLOOKUP(ROW($A28),Requerimento_Credenciamento!$A:$CU,COLUMN(M$1),FALSE),"")</f>
        <v/>
      </c>
      <c r="L39" s="161" t="str">
        <f>IFERROR(VLOOKUP(ROW($A28),Requerimento_Credenciamento!$A:$CU,COLUMN(BX$1),FALSE),"")</f>
        <v/>
      </c>
      <c r="M39" s="162">
        <f>IF(IFERROR(VLOOKUP(ROW($A28),Requerimento_Credenciamento!$A:$CU,COLUMN(Q$1),FALSE),"")&lt;&gt;0,1,0)</f>
        <v>0</v>
      </c>
      <c r="N39" s="162">
        <f>IF(IFERROR(VLOOKUP(ROW($A28),Requerimento_Credenciamento!$A:$CU,COLUMN(S$1),FALSE),"")&lt;&gt;0,1,0)</f>
        <v>0</v>
      </c>
      <c r="O39" s="162">
        <f>IF(IFERROR(VLOOKUP(ROW($A28),Requerimento_Credenciamento!$A:$CU,COLUMN(U$1),FALSE),"")&lt;&gt;0,1,0)</f>
        <v>0</v>
      </c>
      <c r="P39" s="162">
        <f>IF(IFERROR(VLOOKUP(ROW($A28),Requerimento_Credenciamento!$A:$CU,COLUMN(W$1),FALSE),"")&lt;&gt;0,1,0)</f>
        <v>0</v>
      </c>
      <c r="Q39" s="162">
        <f>IF(IFERROR(VLOOKUP(ROW($A28),Requerimento_Credenciamento!$A:$CU,COLUMN(Y$1),FALSE),"")&lt;&gt;0,1,0)</f>
        <v>0</v>
      </c>
      <c r="R39" s="162">
        <f>IF(IFERROR(VLOOKUP(ROW($A28),Requerimento_Credenciamento!$A:$CU,COLUMN(AA$1),FALSE),"")&lt;&gt;0,1,0)</f>
        <v>0</v>
      </c>
    </row>
    <row r="40" spans="1:19">
      <c r="A40" s="1" t="str">
        <f>IF(IFERROR(VLOOKUP(ROW($A29),Requerimento_Credenciamento!$A:$CU,COLUMN(CC$1),FALSE),"")="dados_rt","dados_rt",IF(IFERROR(VLOOKUP(ROW($A29),Requerimento_Credenciamento!$A:$CU,COLUMN(CC$1),FALSE),"")="Inválido","Não",IF(OR(J40=0,J40=""),"Nao",IF(B40=B39,"dados_servico","Olhar"))))</f>
        <v>Não</v>
      </c>
      <c r="B40" s="161">
        <f>IFERROR(VLOOKUP(ROW($A29),Requerimento_Credenciamento!$A:$CU,COLUMN(BD$1),FALSE),"")</f>
        <v>0</v>
      </c>
      <c r="C40" s="161">
        <f>IFERROR(VLOOKUP(ROW($A29),Requerimento_Credenciamento!$A:$CU,COLUMN(BE$1),FALSE),"")</f>
        <v>0</v>
      </c>
      <c r="D40" s="161">
        <f>IFERROR(VLOOKUP(ROW($A29),Requerimento_Credenciamento!$A:$CU,COLUMN(BF$1),FALSE),"")</f>
        <v>0</v>
      </c>
      <c r="E40" s="162" t="str">
        <f>IFERROR(VLOOKUP(ROW($A29),Requerimento_Credenciamento!$A:$CU,COLUMN(BG$1),FALSE),"")&amp;IFERROR(VLOOKUP(ROW($A29),Requerimento_Credenciamento!$A:$CU,COLUMN(BH$1),FALSE),"")</f>
        <v>00</v>
      </c>
      <c r="F40" s="161" t="str">
        <f>IFERROR(VLOOKUP(ROW($A29),Requerimento_Credenciamento!$A:$CU,COLUMN(BI$1),FALSE),"")</f>
        <v>Eng.Civil</v>
      </c>
      <c r="G40" s="161">
        <f>IFERROR(VLOOKUP(ROW($A29),Requerimento_Credenciamento!$A:$CU,COLUMN(BJ$1),FALSE),"")</f>
        <v>0</v>
      </c>
      <c r="H40" s="162" t="str">
        <f>UPPER(IFERROR(VLOOKUP(ROW($A29),Requerimento_Credenciamento!$A:$CU,COLUMN(BK$1),FALSE),""))</f>
        <v>0</v>
      </c>
      <c r="I40" s="162" t="str">
        <f>UPPER(IFERROR(VLOOKUP(ROW($A29),Requerimento_Credenciamento!$A:$CU,COLUMN(D$1),FALSE),""))</f>
        <v/>
      </c>
      <c r="J40" s="163">
        <f>IFERROR(VLOOKUP(ROW($A29),Requerimento_Credenciamento!$A:$CU,COLUMN(F$1),FALSE),"")</f>
        <v>0</v>
      </c>
      <c r="K40" s="161" t="str">
        <f>IFERROR(VLOOKUP(ROW($A29),Requerimento_Credenciamento!$A:$CU,COLUMN(M$1),FALSE),"")</f>
        <v/>
      </c>
      <c r="L40" s="161" t="str">
        <f>IFERROR(VLOOKUP(ROW($A29),Requerimento_Credenciamento!$A:$CU,COLUMN(BX$1),FALSE),"")</f>
        <v/>
      </c>
      <c r="M40" s="162">
        <f>IF(IFERROR(VLOOKUP(ROW($A29),Requerimento_Credenciamento!$A:$CU,COLUMN(Q$1),FALSE),"")&lt;&gt;0,1,0)</f>
        <v>0</v>
      </c>
      <c r="N40" s="162">
        <f>IF(IFERROR(VLOOKUP(ROW($A29),Requerimento_Credenciamento!$A:$CU,COLUMN(S$1),FALSE),"")&lt;&gt;0,1,0)</f>
        <v>0</v>
      </c>
      <c r="O40" s="162">
        <f>IF(IFERROR(VLOOKUP(ROW($A29),Requerimento_Credenciamento!$A:$CU,COLUMN(U$1),FALSE),"")&lt;&gt;0,1,0)</f>
        <v>0</v>
      </c>
      <c r="P40" s="162">
        <f>IF(IFERROR(VLOOKUP(ROW($A29),Requerimento_Credenciamento!$A:$CU,COLUMN(W$1),FALSE),"")&lt;&gt;0,1,0)</f>
        <v>0</v>
      </c>
      <c r="Q40" s="162">
        <f>IF(IFERROR(VLOOKUP(ROW($A29),Requerimento_Credenciamento!$A:$CU,COLUMN(Y$1),FALSE),"")&lt;&gt;0,1,0)</f>
        <v>0</v>
      </c>
      <c r="R40" s="162">
        <f>IF(IFERROR(VLOOKUP(ROW($A29),Requerimento_Credenciamento!$A:$CU,COLUMN(AA$1),FALSE),"")&lt;&gt;0,1,0)</f>
        <v>0</v>
      </c>
    </row>
    <row r="41" spans="1:19">
      <c r="A41" s="1" t="str">
        <f>IF(IFERROR(VLOOKUP(ROW($A30),Requerimento_Credenciamento!$A:$CU,COLUMN(CC$1),FALSE),"")="dados_rt","dados_rt",IF(IFERROR(VLOOKUP(ROW($A30),Requerimento_Credenciamento!$A:$CU,COLUMN(CC$1),FALSE),"")="Inválido","Não",IF(OR(J41=0,J41=""),"Nao",IF(B41=B40,"dados_servico","Olhar"))))</f>
        <v>Não</v>
      </c>
      <c r="B41" s="161">
        <f>IFERROR(VLOOKUP(ROW($A30),Requerimento_Credenciamento!$A:$CU,COLUMN(BD$1),FALSE),"")</f>
        <v>0</v>
      </c>
      <c r="C41" s="161">
        <f>IFERROR(VLOOKUP(ROW($A30),Requerimento_Credenciamento!$A:$CU,COLUMN(BE$1),FALSE),"")</f>
        <v>0</v>
      </c>
      <c r="D41" s="161">
        <f>IFERROR(VLOOKUP(ROW($A30),Requerimento_Credenciamento!$A:$CU,COLUMN(BF$1),FALSE),"")</f>
        <v>0</v>
      </c>
      <c r="E41" s="162" t="str">
        <f>IFERROR(VLOOKUP(ROW($A30),Requerimento_Credenciamento!$A:$CU,COLUMN(BG$1),FALSE),"")&amp;IFERROR(VLOOKUP(ROW($A30),Requerimento_Credenciamento!$A:$CU,COLUMN(BH$1),FALSE),"")</f>
        <v>00</v>
      </c>
      <c r="F41" s="161" t="str">
        <f>IFERROR(VLOOKUP(ROW($A30),Requerimento_Credenciamento!$A:$CU,COLUMN(BI$1),FALSE),"")</f>
        <v>Eng.Civil</v>
      </c>
      <c r="G41" s="161">
        <f>IFERROR(VLOOKUP(ROW($A30),Requerimento_Credenciamento!$A:$CU,COLUMN(BJ$1),FALSE),"")</f>
        <v>0</v>
      </c>
      <c r="H41" s="162" t="str">
        <f>UPPER(IFERROR(VLOOKUP(ROW($A30),Requerimento_Credenciamento!$A:$CU,COLUMN(BK$1),FALSE),""))</f>
        <v>0</v>
      </c>
      <c r="I41" s="162" t="str">
        <f>UPPER(IFERROR(VLOOKUP(ROW($A30),Requerimento_Credenciamento!$A:$CU,COLUMN(D$1),FALSE),""))</f>
        <v/>
      </c>
      <c r="J41" s="163">
        <f>IFERROR(VLOOKUP(ROW($A30),Requerimento_Credenciamento!$A:$CU,COLUMN(F$1),FALSE),"")</f>
        <v>0</v>
      </c>
      <c r="K41" s="161" t="str">
        <f>IFERROR(VLOOKUP(ROW($A30),Requerimento_Credenciamento!$A:$CU,COLUMN(M$1),FALSE),"")</f>
        <v/>
      </c>
      <c r="L41" s="161" t="str">
        <f>IFERROR(VLOOKUP(ROW($A30),Requerimento_Credenciamento!$A:$CU,COLUMN(BX$1),FALSE),"")</f>
        <v/>
      </c>
      <c r="M41" s="162">
        <f>IF(IFERROR(VLOOKUP(ROW($A30),Requerimento_Credenciamento!$A:$CU,COLUMN(Q$1),FALSE),"")&lt;&gt;0,1,0)</f>
        <v>0</v>
      </c>
      <c r="N41" s="162">
        <f>IF(IFERROR(VLOOKUP(ROW($A30),Requerimento_Credenciamento!$A:$CU,COLUMN(S$1),FALSE),"")&lt;&gt;0,1,0)</f>
        <v>0</v>
      </c>
      <c r="O41" s="162">
        <f>IF(IFERROR(VLOOKUP(ROW($A30),Requerimento_Credenciamento!$A:$CU,COLUMN(U$1),FALSE),"")&lt;&gt;0,1,0)</f>
        <v>0</v>
      </c>
      <c r="P41" s="162">
        <f>IF(IFERROR(VLOOKUP(ROW($A30),Requerimento_Credenciamento!$A:$CU,COLUMN(W$1),FALSE),"")&lt;&gt;0,1,0)</f>
        <v>0</v>
      </c>
      <c r="Q41" s="162">
        <f>IF(IFERROR(VLOOKUP(ROW($A30),Requerimento_Credenciamento!$A:$CU,COLUMN(Y$1),FALSE),"")&lt;&gt;0,1,0)</f>
        <v>0</v>
      </c>
      <c r="R41" s="162">
        <f>IF(IFERROR(VLOOKUP(ROW($A30),Requerimento_Credenciamento!$A:$CU,COLUMN(AA$1),FALSE),"")&lt;&gt;0,1,0)</f>
        <v>0</v>
      </c>
    </row>
  </sheetData>
  <sheetProtection algorithmName="SHA-512" hashValue="wINCEmCwPccmgu7ufgXnKFh0exPmolsQwwE1xCChsj0TFarwvpJ0OALIhcRxwTrTt8XuWawvmipG9N/Ubk1QbA==" saltValue="JQhzHjQdISi6Jzm0UBTq4w==" spinCount="100000" sheet="1" objects="1" scenarios="1"/>
  <pageMargins left="0.511811024" right="0.511811024" top="0.78740157499999996" bottom="0.78740157499999996" header="0.31496062000000002" footer="0.31496062000000002"/>
  <pageSetup paperSize="9" orientation="portrait" r:id="rId1"/>
  <headerFooter>
    <oddHeader>&amp;R&amp;"Calibri"&amp;10&amp;K000000#Pública&amp;1#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1"/>
  <dimension ref="A1:CV111"/>
  <sheetViews>
    <sheetView showGridLines="0" tabSelected="1" topLeftCell="B1" zoomScaleNormal="100" zoomScaleSheetLayoutView="100" workbookViewId="0">
      <pane ySplit="8" topLeftCell="A9" activePane="bottomLeft" state="frozen"/>
      <selection pane="bottomLeft" activeCell="C8" sqref="C8:R8"/>
      <selection activeCell="A2" sqref="A2"/>
    </sheetView>
  </sheetViews>
  <sheetFormatPr defaultRowHeight="15"/>
  <cols>
    <col min="1" max="1" width="3.85546875" style="9" hidden="1" customWidth="1"/>
    <col min="2" max="2" width="3.42578125" style="6" customWidth="1"/>
    <col min="3" max="3" width="4.140625" style="6" customWidth="1"/>
    <col min="4" max="5" width="3.140625" style="6" customWidth="1"/>
    <col min="6" max="6" width="4.42578125" style="6" customWidth="1"/>
    <col min="7" max="8" width="3.140625" style="6" customWidth="1"/>
    <col min="9" max="9" width="4.85546875" style="6" customWidth="1"/>
    <col min="10" max="11" width="3.140625" style="6" customWidth="1"/>
    <col min="12" max="12" width="4.140625" style="6" customWidth="1"/>
    <col min="13" max="13" width="3.42578125" style="6" customWidth="1"/>
    <col min="14" max="14" width="3.140625" style="6" customWidth="1"/>
    <col min="15" max="16" width="4.140625" style="6" customWidth="1"/>
    <col min="17" max="17" width="4.42578125" style="6" customWidth="1"/>
    <col min="18" max="18" width="3.85546875" style="6" customWidth="1"/>
    <col min="19" max="19" width="4.42578125" style="6" customWidth="1"/>
    <col min="20" max="20" width="4" style="6" customWidth="1"/>
    <col min="21" max="21" width="4.42578125" style="6" customWidth="1"/>
    <col min="22" max="22" width="4.28515625" style="6" customWidth="1"/>
    <col min="23" max="23" width="4.42578125" style="6" customWidth="1"/>
    <col min="24" max="24" width="4.28515625" style="6" customWidth="1"/>
    <col min="25" max="25" width="4.42578125" style="6" customWidth="1"/>
    <col min="26" max="26" width="4.28515625" style="6" customWidth="1"/>
    <col min="27" max="27" width="4.42578125" style="6" customWidth="1"/>
    <col min="28" max="33" width="4.28515625" style="6" customWidth="1"/>
    <col min="34" max="34" width="6.42578125" style="6" customWidth="1"/>
    <col min="35" max="35" width="3.42578125" style="6" customWidth="1"/>
    <col min="36" max="36" width="3.140625" style="6" customWidth="1"/>
    <col min="37" max="37" width="4.5703125" style="6" customWidth="1"/>
    <col min="38" max="47" width="3.140625" style="6" customWidth="1"/>
    <col min="48" max="48" width="5" style="6" customWidth="1"/>
    <col min="49" max="49" width="3.140625" style="6" customWidth="1"/>
    <col min="50" max="50" width="2.5703125" style="6" customWidth="1"/>
    <col min="51" max="51" width="2.42578125" style="6" customWidth="1"/>
    <col min="52" max="52" width="5.5703125" style="6" customWidth="1"/>
    <col min="53" max="53" width="2.5703125" style="1" customWidth="1"/>
    <col min="54" max="54" width="2.85546875" style="6" hidden="1" customWidth="1"/>
    <col min="55" max="55" width="4.140625" style="6" hidden="1" customWidth="1"/>
    <col min="56" max="56" width="6.5703125" style="6" hidden="1" customWidth="1"/>
    <col min="57" max="57" width="5.7109375" style="6" hidden="1" customWidth="1"/>
    <col min="58" max="58" width="4.42578125" style="6" hidden="1" customWidth="1"/>
    <col min="59" max="59" width="4.85546875" style="6" hidden="1" customWidth="1"/>
    <col min="60" max="60" width="10" style="6" hidden="1" customWidth="1"/>
    <col min="61" max="61" width="9" style="6" hidden="1" customWidth="1"/>
    <col min="62" max="63" width="5.5703125" style="6" hidden="1" customWidth="1"/>
    <col min="64" max="64" width="4.140625" style="6" hidden="1" customWidth="1"/>
    <col min="65" max="65" width="9.140625" style="6" hidden="1" customWidth="1"/>
    <col min="66" max="66" width="9.140625" style="9" hidden="1" customWidth="1"/>
    <col min="67" max="67" width="23.5703125" style="6" hidden="1" customWidth="1"/>
    <col min="68" max="68" width="20" style="6" hidden="1" customWidth="1"/>
    <col min="69" max="69" width="4.85546875" style="6" hidden="1" customWidth="1"/>
    <col min="70" max="70" width="8.5703125" style="6" hidden="1" customWidth="1"/>
    <col min="71" max="71" width="1.85546875" style="6" hidden="1" customWidth="1"/>
    <col min="72" max="72" width="4.85546875" style="6" hidden="1" customWidth="1"/>
    <col min="73" max="73" width="1.85546875" style="6" hidden="1" customWidth="1"/>
    <col min="74" max="76" width="4.85546875" style="6" hidden="1" customWidth="1"/>
    <col min="77" max="77" width="5.5703125" style="6" hidden="1" customWidth="1"/>
    <col min="78" max="78" width="13.42578125" style="6" hidden="1" customWidth="1"/>
    <col min="79" max="79" width="13.7109375" style="50" hidden="1" customWidth="1"/>
    <col min="80" max="80" width="4.85546875" style="6" hidden="1" customWidth="1"/>
    <col min="81" max="81" width="8.140625" style="6" hidden="1" customWidth="1"/>
    <col min="82" max="82" width="8.140625" style="9" hidden="1" customWidth="1"/>
    <col min="83" max="83" width="2.7109375" style="9" hidden="1" customWidth="1"/>
    <col min="84" max="84" width="8" style="9" hidden="1" customWidth="1"/>
    <col min="85" max="90" width="8.140625" style="9" hidden="1" customWidth="1"/>
    <col min="91" max="91" width="3.42578125" style="9" hidden="1" customWidth="1"/>
    <col min="92" max="92" width="5.5703125" style="6" hidden="1" customWidth="1"/>
    <col min="93" max="93" width="12.42578125" style="6" hidden="1" customWidth="1"/>
    <col min="94" max="95" width="4.85546875" style="6" customWidth="1"/>
    <col min="96" max="97" width="12.85546875" style="6" customWidth="1"/>
    <col min="98" max="98" width="15.140625" style="6" customWidth="1"/>
    <col min="99" max="99" width="4.140625" style="1" customWidth="1"/>
    <col min="100" max="100" width="5.85546875" style="1" customWidth="1"/>
    <col min="101" max="107" width="2.85546875" style="6" customWidth="1"/>
    <col min="108" max="109" width="5.85546875" style="6" customWidth="1"/>
    <col min="110" max="110" width="7" style="6" customWidth="1"/>
    <col min="111" max="112" width="4.85546875" style="6" customWidth="1"/>
    <col min="113" max="113" width="6.140625" style="6" customWidth="1"/>
    <col min="114" max="114" width="4.140625" style="6" customWidth="1"/>
    <col min="115" max="115" width="6.5703125" style="6" customWidth="1"/>
    <col min="116" max="116" width="5.140625" style="6" customWidth="1"/>
    <col min="117" max="117" width="3.85546875" style="6" customWidth="1"/>
    <col min="118" max="118" width="17.42578125" style="6" customWidth="1"/>
    <col min="119" max="120" width="8.85546875" style="6" customWidth="1"/>
    <col min="121" max="121" width="11.140625" style="6" customWidth="1"/>
    <col min="122" max="122" width="14.42578125" style="6" customWidth="1"/>
    <col min="123" max="123" width="27.5703125" style="6" customWidth="1"/>
    <col min="124" max="128" width="8.85546875" style="6" customWidth="1"/>
    <col min="129" max="294" width="8.85546875" style="6"/>
    <col min="295" max="323" width="3.85546875" style="6" customWidth="1"/>
    <col min="324" max="324" width="2.85546875" style="6" customWidth="1"/>
    <col min="325" max="550" width="8.85546875" style="6"/>
    <col min="551" max="579" width="3.85546875" style="6" customWidth="1"/>
    <col min="580" max="580" width="2.85546875" style="6" customWidth="1"/>
    <col min="581" max="806" width="8.85546875" style="6"/>
    <col min="807" max="835" width="3.85546875" style="6" customWidth="1"/>
    <col min="836" max="836" width="2.85546875" style="6" customWidth="1"/>
    <col min="837" max="1062" width="8.85546875" style="6"/>
    <col min="1063" max="1091" width="3.85546875" style="6" customWidth="1"/>
    <col min="1092" max="1092" width="2.85546875" style="6" customWidth="1"/>
    <col min="1093" max="1318" width="8.85546875" style="6"/>
    <col min="1319" max="1347" width="3.85546875" style="6" customWidth="1"/>
    <col min="1348" max="1348" width="2.85546875" style="6" customWidth="1"/>
    <col min="1349" max="1574" width="8.85546875" style="6"/>
    <col min="1575" max="1603" width="3.85546875" style="6" customWidth="1"/>
    <col min="1604" max="1604" width="2.85546875" style="6" customWidth="1"/>
    <col min="1605" max="1830" width="8.85546875" style="6"/>
    <col min="1831" max="1859" width="3.85546875" style="6" customWidth="1"/>
    <col min="1860" max="1860" width="2.85546875" style="6" customWidth="1"/>
    <col min="1861" max="2086" width="8.85546875" style="6"/>
    <col min="2087" max="2115" width="3.85546875" style="6" customWidth="1"/>
    <col min="2116" max="2116" width="2.85546875" style="6" customWidth="1"/>
    <col min="2117" max="2342" width="8.85546875" style="6"/>
    <col min="2343" max="2371" width="3.85546875" style="6" customWidth="1"/>
    <col min="2372" max="2372" width="2.85546875" style="6" customWidth="1"/>
    <col min="2373" max="2598" width="8.85546875" style="6"/>
    <col min="2599" max="2627" width="3.85546875" style="6" customWidth="1"/>
    <col min="2628" max="2628" width="2.85546875" style="6" customWidth="1"/>
    <col min="2629" max="2854" width="8.85546875" style="6"/>
    <col min="2855" max="2883" width="3.85546875" style="6" customWidth="1"/>
    <col min="2884" max="2884" width="2.85546875" style="6" customWidth="1"/>
    <col min="2885" max="3110" width="8.85546875" style="6"/>
    <col min="3111" max="3139" width="3.85546875" style="6" customWidth="1"/>
    <col min="3140" max="3140" width="2.85546875" style="6" customWidth="1"/>
    <col min="3141" max="3366" width="8.85546875" style="6"/>
    <col min="3367" max="3395" width="3.85546875" style="6" customWidth="1"/>
    <col min="3396" max="3396" width="2.85546875" style="6" customWidth="1"/>
    <col min="3397" max="3622" width="8.85546875" style="6"/>
    <col min="3623" max="3651" width="3.85546875" style="6" customWidth="1"/>
    <col min="3652" max="3652" width="2.85546875" style="6" customWidth="1"/>
    <col min="3653" max="3878" width="8.85546875" style="6"/>
    <col min="3879" max="3907" width="3.85546875" style="6" customWidth="1"/>
    <col min="3908" max="3908" width="2.85546875" style="6" customWidth="1"/>
    <col min="3909" max="4134" width="8.85546875" style="6"/>
    <col min="4135" max="4163" width="3.85546875" style="6" customWidth="1"/>
    <col min="4164" max="4164" width="2.85546875" style="6" customWidth="1"/>
    <col min="4165" max="4390" width="8.85546875" style="6"/>
    <col min="4391" max="4419" width="3.85546875" style="6" customWidth="1"/>
    <col min="4420" max="4420" width="2.85546875" style="6" customWidth="1"/>
    <col min="4421" max="4646" width="8.85546875" style="6"/>
    <col min="4647" max="4675" width="3.85546875" style="6" customWidth="1"/>
    <col min="4676" max="4676" width="2.85546875" style="6" customWidth="1"/>
    <col min="4677" max="4902" width="8.85546875" style="6"/>
    <col min="4903" max="4931" width="3.85546875" style="6" customWidth="1"/>
    <col min="4932" max="4932" width="2.85546875" style="6" customWidth="1"/>
    <col min="4933" max="5158" width="8.85546875" style="6"/>
    <col min="5159" max="5187" width="3.85546875" style="6" customWidth="1"/>
    <col min="5188" max="5188" width="2.85546875" style="6" customWidth="1"/>
    <col min="5189" max="5414" width="8.85546875" style="6"/>
    <col min="5415" max="5443" width="3.85546875" style="6" customWidth="1"/>
    <col min="5444" max="5444" width="2.85546875" style="6" customWidth="1"/>
    <col min="5445" max="5670" width="8.85546875" style="6"/>
    <col min="5671" max="5699" width="3.85546875" style="6" customWidth="1"/>
    <col min="5700" max="5700" width="2.85546875" style="6" customWidth="1"/>
    <col min="5701" max="5926" width="8.85546875" style="6"/>
    <col min="5927" max="5955" width="3.85546875" style="6" customWidth="1"/>
    <col min="5956" max="5956" width="2.85546875" style="6" customWidth="1"/>
    <col min="5957" max="6182" width="8.85546875" style="6"/>
    <col min="6183" max="6211" width="3.85546875" style="6" customWidth="1"/>
    <col min="6212" max="6212" width="2.85546875" style="6" customWidth="1"/>
    <col min="6213" max="6438" width="8.85546875" style="6"/>
    <col min="6439" max="6467" width="3.85546875" style="6" customWidth="1"/>
    <col min="6468" max="6468" width="2.85546875" style="6" customWidth="1"/>
    <col min="6469" max="6694" width="8.85546875" style="6"/>
    <col min="6695" max="6723" width="3.85546875" style="6" customWidth="1"/>
    <col min="6724" max="6724" width="2.85546875" style="6" customWidth="1"/>
    <col min="6725" max="6950" width="8.85546875" style="6"/>
    <col min="6951" max="6979" width="3.85546875" style="6" customWidth="1"/>
    <col min="6980" max="6980" width="2.85546875" style="6" customWidth="1"/>
    <col min="6981" max="7206" width="8.85546875" style="6"/>
    <col min="7207" max="7235" width="3.85546875" style="6" customWidth="1"/>
    <col min="7236" max="7236" width="2.85546875" style="6" customWidth="1"/>
    <col min="7237" max="7462" width="8.85546875" style="6"/>
    <col min="7463" max="7491" width="3.85546875" style="6" customWidth="1"/>
    <col min="7492" max="7492" width="2.85546875" style="6" customWidth="1"/>
    <col min="7493" max="7718" width="8.85546875" style="6"/>
    <col min="7719" max="7747" width="3.85546875" style="6" customWidth="1"/>
    <col min="7748" max="7748" width="2.85546875" style="6" customWidth="1"/>
    <col min="7749" max="7974" width="8.85546875" style="6"/>
    <col min="7975" max="8003" width="3.85546875" style="6" customWidth="1"/>
    <col min="8004" max="8004" width="2.85546875" style="6" customWidth="1"/>
    <col min="8005" max="8230" width="8.85546875" style="6"/>
    <col min="8231" max="8259" width="3.85546875" style="6" customWidth="1"/>
    <col min="8260" max="8260" width="2.85546875" style="6" customWidth="1"/>
    <col min="8261" max="8486" width="8.85546875" style="6"/>
    <col min="8487" max="8515" width="3.85546875" style="6" customWidth="1"/>
    <col min="8516" max="8516" width="2.85546875" style="6" customWidth="1"/>
    <col min="8517" max="8742" width="8.85546875" style="6"/>
    <col min="8743" max="8771" width="3.85546875" style="6" customWidth="1"/>
    <col min="8772" max="8772" width="2.85546875" style="6" customWidth="1"/>
    <col min="8773" max="8998" width="8.85546875" style="6"/>
    <col min="8999" max="9027" width="3.85546875" style="6" customWidth="1"/>
    <col min="9028" max="9028" width="2.85546875" style="6" customWidth="1"/>
    <col min="9029" max="9254" width="8.85546875" style="6"/>
    <col min="9255" max="9283" width="3.85546875" style="6" customWidth="1"/>
    <col min="9284" max="9284" width="2.85546875" style="6" customWidth="1"/>
    <col min="9285" max="9510" width="8.85546875" style="6"/>
    <col min="9511" max="9539" width="3.85546875" style="6" customWidth="1"/>
    <col min="9540" max="9540" width="2.85546875" style="6" customWidth="1"/>
    <col min="9541" max="9766" width="8.85546875" style="6"/>
    <col min="9767" max="9795" width="3.85546875" style="6" customWidth="1"/>
    <col min="9796" max="9796" width="2.85546875" style="6" customWidth="1"/>
    <col min="9797" max="10022" width="8.85546875" style="6"/>
    <col min="10023" max="10051" width="3.85546875" style="6" customWidth="1"/>
    <col min="10052" max="10052" width="2.85546875" style="6" customWidth="1"/>
    <col min="10053" max="10278" width="8.85546875" style="6"/>
    <col min="10279" max="10307" width="3.85546875" style="6" customWidth="1"/>
    <col min="10308" max="10308" width="2.85546875" style="6" customWidth="1"/>
    <col min="10309" max="10534" width="8.85546875" style="6"/>
    <col min="10535" max="10563" width="3.85546875" style="6" customWidth="1"/>
    <col min="10564" max="10564" width="2.85546875" style="6" customWidth="1"/>
    <col min="10565" max="10790" width="8.85546875" style="6"/>
    <col min="10791" max="10819" width="3.85546875" style="6" customWidth="1"/>
    <col min="10820" max="10820" width="2.85546875" style="6" customWidth="1"/>
    <col min="10821" max="11046" width="8.85546875" style="6"/>
    <col min="11047" max="11075" width="3.85546875" style="6" customWidth="1"/>
    <col min="11076" max="11076" width="2.85546875" style="6" customWidth="1"/>
    <col min="11077" max="11302" width="8.85546875" style="6"/>
    <col min="11303" max="11331" width="3.85546875" style="6" customWidth="1"/>
    <col min="11332" max="11332" width="2.85546875" style="6" customWidth="1"/>
    <col min="11333" max="11558" width="8.85546875" style="6"/>
    <col min="11559" max="11587" width="3.85546875" style="6" customWidth="1"/>
    <col min="11588" max="11588" width="2.85546875" style="6" customWidth="1"/>
    <col min="11589" max="11814" width="8.85546875" style="6"/>
    <col min="11815" max="11843" width="3.85546875" style="6" customWidth="1"/>
    <col min="11844" max="11844" width="2.85546875" style="6" customWidth="1"/>
    <col min="11845" max="12070" width="8.85546875" style="6"/>
    <col min="12071" max="12099" width="3.85546875" style="6" customWidth="1"/>
    <col min="12100" max="12100" width="2.85546875" style="6" customWidth="1"/>
    <col min="12101" max="12326" width="8.85546875" style="6"/>
    <col min="12327" max="12355" width="3.85546875" style="6" customWidth="1"/>
    <col min="12356" max="12356" width="2.85546875" style="6" customWidth="1"/>
    <col min="12357" max="12582" width="8.85546875" style="6"/>
    <col min="12583" max="12611" width="3.85546875" style="6" customWidth="1"/>
    <col min="12612" max="12612" width="2.85546875" style="6" customWidth="1"/>
    <col min="12613" max="12838" width="8.85546875" style="6"/>
    <col min="12839" max="12867" width="3.85546875" style="6" customWidth="1"/>
    <col min="12868" max="12868" width="2.85546875" style="6" customWidth="1"/>
    <col min="12869" max="13094" width="8.85546875" style="6"/>
    <col min="13095" max="13123" width="3.85546875" style="6" customWidth="1"/>
    <col min="13124" max="13124" width="2.85546875" style="6" customWidth="1"/>
    <col min="13125" max="13350" width="8.85546875" style="6"/>
    <col min="13351" max="13379" width="3.85546875" style="6" customWidth="1"/>
    <col min="13380" max="13380" width="2.85546875" style="6" customWidth="1"/>
    <col min="13381" max="13606" width="8.85546875" style="6"/>
    <col min="13607" max="13635" width="3.85546875" style="6" customWidth="1"/>
    <col min="13636" max="13636" width="2.85546875" style="6" customWidth="1"/>
    <col min="13637" max="13862" width="8.85546875" style="6"/>
    <col min="13863" max="13891" width="3.85546875" style="6" customWidth="1"/>
    <col min="13892" max="13892" width="2.85546875" style="6" customWidth="1"/>
    <col min="13893" max="14118" width="8.85546875" style="6"/>
    <col min="14119" max="14147" width="3.85546875" style="6" customWidth="1"/>
    <col min="14148" max="14148" width="2.85546875" style="6" customWidth="1"/>
    <col min="14149" max="14374" width="8.85546875" style="6"/>
    <col min="14375" max="14403" width="3.85546875" style="6" customWidth="1"/>
    <col min="14404" max="14404" width="2.85546875" style="6" customWidth="1"/>
    <col min="14405" max="14630" width="8.85546875" style="6"/>
    <col min="14631" max="14659" width="3.85546875" style="6" customWidth="1"/>
    <col min="14660" max="14660" width="2.85546875" style="6" customWidth="1"/>
    <col min="14661" max="14886" width="8.85546875" style="6"/>
    <col min="14887" max="14915" width="3.85546875" style="6" customWidth="1"/>
    <col min="14916" max="14916" width="2.85546875" style="6" customWidth="1"/>
    <col min="14917" max="15142" width="8.85546875" style="6"/>
    <col min="15143" max="15171" width="3.85546875" style="6" customWidth="1"/>
    <col min="15172" max="15172" width="2.85546875" style="6" customWidth="1"/>
    <col min="15173" max="15398" width="8.85546875" style="6"/>
    <col min="15399" max="15427" width="3.85546875" style="6" customWidth="1"/>
    <col min="15428" max="15428" width="2.85546875" style="6" customWidth="1"/>
    <col min="15429" max="15654" width="8.85546875" style="6"/>
    <col min="15655" max="15683" width="3.85546875" style="6" customWidth="1"/>
    <col min="15684" max="15684" width="2.85546875" style="6" customWidth="1"/>
    <col min="15685" max="15910" width="8.85546875" style="6"/>
    <col min="15911" max="15939" width="3.85546875" style="6" customWidth="1"/>
    <col min="15940" max="15940" width="2.85546875" style="6" customWidth="1"/>
    <col min="15941" max="16166" width="8.85546875" style="6"/>
    <col min="16167" max="16195" width="3.85546875" style="6" customWidth="1"/>
    <col min="16196" max="16196" width="2.85546875" style="6" customWidth="1"/>
    <col min="16197" max="16384" width="8.85546875" style="6"/>
  </cols>
  <sheetData>
    <row r="1" spans="3:92" ht="15.75">
      <c r="C1" s="5"/>
      <c r="D1" s="5"/>
      <c r="E1" s="5"/>
      <c r="F1" s="5"/>
      <c r="G1" s="5"/>
      <c r="H1" s="5"/>
      <c r="I1" s="5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3:92" ht="18" customHeight="1">
      <c r="C2" s="10"/>
      <c r="D2" s="10"/>
      <c r="E2" s="10"/>
      <c r="F2" s="208" t="s">
        <v>46</v>
      </c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165"/>
      <c r="U2" s="209" t="s">
        <v>47</v>
      </c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1"/>
      <c r="AI2" s="7"/>
      <c r="AJ2" s="196"/>
      <c r="AK2" s="196"/>
      <c r="AL2" s="196"/>
      <c r="AM2" s="196"/>
      <c r="AN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</row>
    <row r="3" spans="3:92" ht="16.5" thickBot="1">
      <c r="C3" s="10"/>
      <c r="D3" s="10"/>
      <c r="E3" s="10"/>
      <c r="F3" s="208" t="s">
        <v>48</v>
      </c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165"/>
      <c r="U3" s="212" t="str">
        <f>VLOOKUP(1,BY:CA,3,FALSE)</f>
        <v>Preencha o campo 'Razão Social'</v>
      </c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4"/>
      <c r="AI3" s="7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3:92" ht="15.75">
      <c r="C4" s="10"/>
      <c r="D4" s="10"/>
      <c r="E4" s="10"/>
      <c r="F4" s="208" t="s">
        <v>49</v>
      </c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165"/>
      <c r="U4" s="215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7"/>
      <c r="AI4" s="7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C4" s="41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42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67"/>
      <c r="CB4" s="24"/>
      <c r="CC4" s="24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3"/>
    </row>
    <row r="5" spans="3:92" ht="13.5" customHeight="1" thickBot="1">
      <c r="C5" s="10"/>
      <c r="D5" s="10"/>
      <c r="E5" s="10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0"/>
      <c r="AG5" s="10"/>
      <c r="AH5" s="10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C5" s="44"/>
      <c r="CK5" s="131" t="s">
        <v>50</v>
      </c>
      <c r="CN5" s="45"/>
    </row>
    <row r="6" spans="3:92" ht="15" customHeight="1">
      <c r="C6" s="185" t="s">
        <v>51</v>
      </c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7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C6" s="44"/>
      <c r="CK6" s="29">
        <f>MAX(BY8:BY99)</f>
        <v>7</v>
      </c>
      <c r="CL6" s="29" t="str">
        <f>VLOOKUP(CK6,BY8:CL99,14,FALSE)</f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6" s="50" t="s">
        <v>52</v>
      </c>
      <c r="CN6" s="45"/>
    </row>
    <row r="7" spans="3:92" ht="14.45" customHeight="1">
      <c r="C7" s="16" t="s">
        <v>53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U7" s="10" t="s">
        <v>54</v>
      </c>
      <c r="V7" s="10"/>
      <c r="X7" s="10"/>
      <c r="Z7" s="10"/>
      <c r="AA7" s="10" t="s">
        <v>55</v>
      </c>
      <c r="AB7" s="10"/>
      <c r="AD7" s="10"/>
      <c r="AE7" s="10"/>
      <c r="AF7" s="10" t="s">
        <v>56</v>
      </c>
      <c r="AG7" s="10"/>
      <c r="AH7" s="17"/>
      <c r="BC7" s="44"/>
      <c r="BM7" s="52" t="str">
        <f>C7</f>
        <v>Razão Social</v>
      </c>
      <c r="BN7" s="52" t="str">
        <f>U7</f>
        <v>CNPJ</v>
      </c>
      <c r="BO7" s="52" t="str">
        <f>AA7</f>
        <v>Inscrição Estadual</v>
      </c>
      <c r="BP7" s="52" t="str">
        <f>AF7</f>
        <v>Data Constituição</v>
      </c>
      <c r="CN7" s="45"/>
    </row>
    <row r="8" spans="3:92" ht="14.45" customHeight="1">
      <c r="C8" s="197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4"/>
      <c r="T8" s="4"/>
      <c r="U8" s="206"/>
      <c r="V8" s="206"/>
      <c r="W8" s="206"/>
      <c r="X8" s="206"/>
      <c r="Y8" s="4"/>
      <c r="Z8" s="40"/>
      <c r="AA8" s="205"/>
      <c r="AB8" s="205"/>
      <c r="AC8" s="205"/>
      <c r="AD8" s="4"/>
      <c r="AE8" s="4"/>
      <c r="AF8" s="203"/>
      <c r="AG8" s="203"/>
      <c r="AH8" s="204"/>
      <c r="BC8" s="44"/>
      <c r="BM8" s="49" t="str">
        <f>IF(C8=0,"Preencha o campo '"&amp;BM7&amp;"'",0)</f>
        <v>Preencha o campo 'Razão Social'</v>
      </c>
      <c r="BN8" s="49" t="str">
        <f>IF(U8=0,"Preencha o campo '"&amp;BN7&amp;"'",0)</f>
        <v>Preencha o campo 'CNPJ'</v>
      </c>
      <c r="BO8" s="49" t="str">
        <f>IF(AA8=0,"Preencha o campo '"&amp;BO7&amp;"'",0)</f>
        <v>Preencha o campo 'Inscrição Estadual'</v>
      </c>
      <c r="BP8" s="49" t="str">
        <f>IF(AF8=0,"Preencha o campo '"&amp;BP7&amp;"'",0)</f>
        <v>Preencha o campo 'Data Constituição'</v>
      </c>
      <c r="BQ8" s="113">
        <v>0</v>
      </c>
      <c r="BY8" s="6">
        <f t="shared" ref="BY8" si="0">IF(BZ8=0,BY7,BY7+1)</f>
        <v>1</v>
      </c>
      <c r="BZ8" s="70" t="str">
        <f>IF(BM8&lt;&gt;0,BM8,IF(BN8&lt;&gt;0,BN8,IF(BO8&lt;&gt;0,BO8,IF(BP8&lt;&gt;0,BP8,0))))</f>
        <v>Preencha o campo 'Razão Social'</v>
      </c>
      <c r="CA8" s="68" t="str">
        <f>BZ8</f>
        <v>Preencha o campo 'Razão Social'</v>
      </c>
      <c r="CB8" s="6" t="s">
        <v>52</v>
      </c>
      <c r="CK8" s="112" t="str">
        <f>IF(BM8=0,"",BM8&amp;";")&amp;
IF(BN8=0,"",BN8&amp;";")&amp;
IF(BO8=0,"",BO8&amp;";")&amp;
IF(BP8=0,"",BP8&amp;";")&amp;
IF(BQ8=0,"",BQ8&amp;";")</f>
        <v>Preencha o campo 'Razão Social';Preencha o campo 'CNPJ';Preencha o campo 'Inscrição Estadual';Preencha o campo 'Data Constituição';</v>
      </c>
      <c r="CL8" s="52" t="str">
        <f>IF(BY8=BY7,CL7,CL7&amp;CK8)</f>
        <v>Preencha o campo 'Razão Social';Preencha o campo 'CNPJ';Preencha o campo 'Inscrição Estadual';Preencha o campo 'Data Constituição';</v>
      </c>
      <c r="CM8" s="50" t="s">
        <v>52</v>
      </c>
      <c r="CN8" s="45"/>
    </row>
    <row r="9" spans="3:92" ht="14.45" customHeight="1">
      <c r="C9" s="16" t="s">
        <v>57</v>
      </c>
      <c r="D9" s="10"/>
      <c r="E9" s="10"/>
      <c r="F9" s="10"/>
      <c r="G9" s="10"/>
      <c r="H9" s="10"/>
      <c r="I9" s="10"/>
      <c r="J9" s="10"/>
      <c r="K9" s="10"/>
      <c r="L9" s="10"/>
      <c r="M9" s="10"/>
      <c r="O9" s="10" t="s">
        <v>58</v>
      </c>
      <c r="P9" s="10"/>
      <c r="Q9" s="10"/>
      <c r="R9" s="10"/>
      <c r="S9" s="10"/>
      <c r="T9" s="10"/>
      <c r="U9" s="10" t="s">
        <v>59</v>
      </c>
      <c r="V9" s="10"/>
      <c r="X9" s="10"/>
      <c r="Y9" s="10"/>
      <c r="Z9" s="10" t="s">
        <v>60</v>
      </c>
      <c r="AA9" s="10"/>
      <c r="AB9" s="10"/>
      <c r="AD9" s="10"/>
      <c r="AE9" s="10"/>
      <c r="AF9" s="10"/>
      <c r="AG9" s="10"/>
      <c r="AH9" s="17"/>
      <c r="BC9" s="44"/>
      <c r="BM9" s="52" t="str">
        <f>C9</f>
        <v>Nome Fantasia</v>
      </c>
      <c r="BN9" s="52" t="str">
        <f>O9</f>
        <v>Nº CREA/CAU</v>
      </c>
      <c r="BO9" s="52" t="str">
        <f>U9</f>
        <v>UF do CREA/CAU</v>
      </c>
      <c r="BP9" s="52" t="str">
        <f>Z9</f>
        <v>Endereço da Empresa</v>
      </c>
      <c r="BQ9" s="6" t="s">
        <v>52</v>
      </c>
      <c r="BY9" s="6">
        <f t="shared" ref="BY9:BY78" si="1">IF(BZ9=0,BY8,BY8+1)</f>
        <v>1</v>
      </c>
      <c r="CL9" s="52" t="str">
        <f t="shared" ref="CL9:CL72" si="2">IF(BY9=BY8,CL8,CL8&amp;CK9)</f>
        <v>Preencha o campo 'Razão Social';Preencha o campo 'CNPJ';Preencha o campo 'Inscrição Estadual';Preencha o campo 'Data Constituição';</v>
      </c>
      <c r="CM9" s="50" t="s">
        <v>52</v>
      </c>
      <c r="CN9" s="45"/>
    </row>
    <row r="10" spans="3:92" ht="14.45" customHeight="1">
      <c r="C10" s="197"/>
      <c r="D10" s="198"/>
      <c r="E10" s="198"/>
      <c r="F10" s="198"/>
      <c r="G10" s="198"/>
      <c r="H10" s="198"/>
      <c r="I10" s="198"/>
      <c r="J10" s="198"/>
      <c r="K10" s="198"/>
      <c r="L10" s="198"/>
      <c r="M10" s="4"/>
      <c r="N10" s="4"/>
      <c r="O10" s="188"/>
      <c r="P10" s="188"/>
      <c r="Q10" s="188"/>
      <c r="R10" s="188"/>
      <c r="S10" s="4"/>
      <c r="T10" s="4"/>
      <c r="U10" s="188"/>
      <c r="V10" s="188"/>
      <c r="W10" s="188"/>
      <c r="X10" s="4"/>
      <c r="Y10" s="4"/>
      <c r="Z10" s="198"/>
      <c r="AA10" s="198"/>
      <c r="AB10" s="198"/>
      <c r="AC10" s="198"/>
      <c r="AD10" s="198"/>
      <c r="AE10" s="198"/>
      <c r="AF10" s="198"/>
      <c r="AG10" s="198"/>
      <c r="AH10" s="207"/>
      <c r="BC10" s="44"/>
      <c r="BM10" s="49" t="str">
        <f>IF(C10=0,"Preencha o campo '"&amp;BM9&amp;"'",0)</f>
        <v>Preencha o campo 'Nome Fantasia'</v>
      </c>
      <c r="BN10" s="49" t="str">
        <f>IF(O10=0,"Preencha o campo '"&amp;BN9&amp;"'",0)</f>
        <v>Preencha o campo 'Nº CREA/CAU'</v>
      </c>
      <c r="BO10" s="49" t="str">
        <f>IF(U10=0,"Preencha o campo '"&amp;BO9&amp;"'",0)</f>
        <v>Preencha o campo 'UF do CREA/CAU'</v>
      </c>
      <c r="BP10" s="49" t="str">
        <f>IF(Z10=0,"Preencha o campo '"&amp;BP9&amp;"'",0)</f>
        <v>Preencha o campo 'Endereço da Empresa'</v>
      </c>
      <c r="BQ10" s="113">
        <v>0</v>
      </c>
      <c r="BY10" s="6">
        <f t="shared" ref="BY10" si="3">IF(BZ10=0,BY9,BY9+1)</f>
        <v>2</v>
      </c>
      <c r="BZ10" s="70" t="str">
        <f>IF(BM10&lt;&gt;0,BM10,IF(BN10&lt;&gt;0,BN10,IF(BO10&lt;&gt;0,BO10,IF(BP10&lt;&gt;0,BP10,0))))</f>
        <v>Preencha o campo 'Nome Fantasia'</v>
      </c>
      <c r="CA10" s="68" t="str">
        <f>BZ10</f>
        <v>Preencha o campo 'Nome Fantasia'</v>
      </c>
      <c r="CB10" s="6" t="s">
        <v>52</v>
      </c>
      <c r="CK10" s="112" t="str">
        <f>IF(BM10=0,"",BM10&amp;";")&amp;
IF(BN10=0,"",BN10&amp;";")&amp;
IF(BO10=0,"",BO10&amp;";")&amp;
IF(BP10=0,"",BP10&amp;";")&amp;
IF(BQ10=0,"",BQ10&amp;";")</f>
        <v>Preencha o campo 'Nome Fantasia';Preencha o campo 'Nº CREA/CAU';Preencha o campo 'UF do CREA/CAU';Preencha o campo 'Endereço da Empresa';</v>
      </c>
      <c r="CL10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</v>
      </c>
      <c r="CM10" s="50" t="s">
        <v>52</v>
      </c>
      <c r="CN10" s="45"/>
    </row>
    <row r="11" spans="3:92" ht="14.45" customHeight="1">
      <c r="C11" s="16" t="s">
        <v>61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 t="s">
        <v>62</v>
      </c>
      <c r="V11" s="10"/>
      <c r="W11" s="10" t="s">
        <v>63</v>
      </c>
      <c r="X11" s="10"/>
      <c r="Y11" s="10"/>
      <c r="Z11" s="10"/>
      <c r="AA11" s="10" t="s">
        <v>64</v>
      </c>
      <c r="AB11" s="10"/>
      <c r="AD11" s="10"/>
      <c r="AE11" s="10"/>
      <c r="AF11" s="10"/>
      <c r="AG11" s="10"/>
      <c r="AH11" s="17"/>
      <c r="BC11" s="44"/>
      <c r="BM11" s="52" t="str">
        <f>C11</f>
        <v>Complemento</v>
      </c>
      <c r="BN11" s="52" t="str">
        <f>O11</f>
        <v>Bairro</v>
      </c>
      <c r="BO11" s="52" t="str">
        <f>W11</f>
        <v>UF do Endereço</v>
      </c>
      <c r="BP11" s="52" t="str">
        <f>AA11</f>
        <v>Município</v>
      </c>
      <c r="BQ11" s="6" t="s">
        <v>52</v>
      </c>
      <c r="BY11" s="6">
        <f t="shared" si="1"/>
        <v>2</v>
      </c>
      <c r="CL11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</v>
      </c>
      <c r="CM11" s="50" t="s">
        <v>52</v>
      </c>
      <c r="CN11" s="45"/>
    </row>
    <row r="12" spans="3:92" ht="14.1" customHeight="1">
      <c r="C12" s="197"/>
      <c r="D12" s="198"/>
      <c r="E12" s="198"/>
      <c r="F12" s="198"/>
      <c r="G12" s="198"/>
      <c r="H12" s="198"/>
      <c r="I12" s="198"/>
      <c r="J12" s="198"/>
      <c r="K12" s="198"/>
      <c r="L12" s="198"/>
      <c r="M12" s="4"/>
      <c r="N12" s="4"/>
      <c r="O12" s="198"/>
      <c r="P12" s="198"/>
      <c r="Q12" s="198"/>
      <c r="R12" s="198"/>
      <c r="S12" s="198"/>
      <c r="T12" s="198"/>
      <c r="U12" s="4"/>
      <c r="V12" s="4"/>
      <c r="W12" s="188"/>
      <c r="X12" s="188"/>
      <c r="Y12" s="188"/>
      <c r="Z12" s="4"/>
      <c r="AA12" s="188"/>
      <c r="AB12" s="188"/>
      <c r="AC12" s="188"/>
      <c r="AD12" s="188"/>
      <c r="AE12" s="188"/>
      <c r="AF12" s="188"/>
      <c r="AG12" s="188"/>
      <c r="AH12" s="189"/>
      <c r="BC12" s="44"/>
      <c r="BM12" s="57">
        <v>0</v>
      </c>
      <c r="BN12" s="49" t="str">
        <f>IF(O12=0,"Preencha o campo '"&amp;BN11&amp;"'",0)</f>
        <v>Preencha o campo 'Bairro'</v>
      </c>
      <c r="BO12" s="49" t="str">
        <f>IF(W12=0,"Preencha o campo '"&amp;BO11&amp;"'",0)</f>
        <v>Preencha o campo 'UF do Endereço'</v>
      </c>
      <c r="BP12" s="49" t="str">
        <f>IF(AA12=0,"Preencha o campo '"&amp;BP11&amp;"'",0)</f>
        <v>Preencha o campo 'Município'</v>
      </c>
      <c r="BQ12" s="113">
        <v>0</v>
      </c>
      <c r="BY12" s="6">
        <f t="shared" si="1"/>
        <v>3</v>
      </c>
      <c r="BZ12" s="70" t="str">
        <f>IF(BM12&lt;&gt;0,BM12,IF(BN12&lt;&gt;0,BN12,IF(BO12&lt;&gt;0,BO12,IF(BP12&lt;&gt;0,BP12,0))))</f>
        <v>Preencha o campo 'Bairro'</v>
      </c>
      <c r="CA12" s="68" t="str">
        <f>BZ12</f>
        <v>Preencha o campo 'Bairro'</v>
      </c>
      <c r="CB12" s="6" t="s">
        <v>52</v>
      </c>
      <c r="CK12" s="112" t="str">
        <f>IF(BM12=0,"",BM12&amp;";")&amp;
IF(BN12=0,"",BN12&amp;";")&amp;
IF(BO12=0,"",BO12&amp;";")&amp;
IF(BP12=0,"",BP12&amp;";")&amp;
IF(BQ12=0,"",BQ12&amp;";")</f>
        <v>Preencha o campo 'Bairro';Preencha o campo 'UF do Endereço';Preencha o campo 'Município';</v>
      </c>
      <c r="CL12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</v>
      </c>
      <c r="CM12" s="50" t="s">
        <v>52</v>
      </c>
      <c r="CN12" s="45"/>
    </row>
    <row r="13" spans="3:92">
      <c r="C13" s="16" t="s">
        <v>13</v>
      </c>
      <c r="D13" s="10"/>
      <c r="E13" s="10"/>
      <c r="F13" s="10"/>
      <c r="G13" s="10" t="s">
        <v>65</v>
      </c>
      <c r="H13" s="10"/>
      <c r="I13" s="10" t="s">
        <v>29</v>
      </c>
      <c r="J13" s="10"/>
      <c r="K13" s="10"/>
      <c r="L13" s="10"/>
      <c r="M13" s="10" t="s">
        <v>66</v>
      </c>
      <c r="O13" s="10"/>
      <c r="Q13" s="10"/>
      <c r="R13" s="10"/>
      <c r="S13" s="10"/>
      <c r="T13" s="200" t="s">
        <v>67</v>
      </c>
      <c r="U13" s="200"/>
      <c r="V13" s="200"/>
      <c r="W13" s="200"/>
      <c r="X13" s="200"/>
      <c r="Y13" s="200"/>
      <c r="Z13" s="200"/>
      <c r="AA13" s="10"/>
      <c r="AB13" s="200" t="s">
        <v>68</v>
      </c>
      <c r="AC13" s="200"/>
      <c r="AD13" s="200"/>
      <c r="AE13" s="200"/>
      <c r="AF13" s="200"/>
      <c r="AG13" s="200"/>
      <c r="AH13" s="201"/>
      <c r="BC13" s="44"/>
      <c r="BM13" s="52" t="str">
        <f>C13</f>
        <v>CEP</v>
      </c>
      <c r="BN13" s="52" t="str">
        <f>G13&amp;"-"&amp;I13</f>
        <v>DDD-Celular</v>
      </c>
      <c r="BO13" s="52" t="str">
        <f>M13</f>
        <v>E-mail</v>
      </c>
      <c r="BP13" s="52" t="str">
        <f>T13</f>
        <v>Credenciada no Edital 2023/1269?</v>
      </c>
      <c r="BQ13" s="52" t="str">
        <f>AB13</f>
        <v>Credenciada no Edital 2019/1725?</v>
      </c>
      <c r="BY13" s="6">
        <f t="shared" si="1"/>
        <v>3</v>
      </c>
      <c r="CL13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</v>
      </c>
      <c r="CM13" s="50" t="s">
        <v>52</v>
      </c>
      <c r="CN13" s="45"/>
    </row>
    <row r="14" spans="3:92" ht="15.75" thickBot="1">
      <c r="C14" s="230"/>
      <c r="D14" s="199"/>
      <c r="E14" s="199"/>
      <c r="F14" s="18"/>
      <c r="G14" s="39"/>
      <c r="H14" s="75"/>
      <c r="I14" s="199"/>
      <c r="J14" s="199"/>
      <c r="K14" s="199"/>
      <c r="L14" s="18"/>
      <c r="M14" s="191"/>
      <c r="N14" s="191"/>
      <c r="O14" s="191"/>
      <c r="P14" s="191"/>
      <c r="Q14" s="191"/>
      <c r="R14" s="191"/>
      <c r="S14" s="18"/>
      <c r="T14" s="202" t="s">
        <v>69</v>
      </c>
      <c r="U14" s="202"/>
      <c r="V14" s="73"/>
      <c r="W14" s="202" t="s">
        <v>70</v>
      </c>
      <c r="X14" s="202"/>
      <c r="Y14" s="37"/>
      <c r="Z14" s="36"/>
      <c r="AA14" s="36"/>
      <c r="AB14" s="202" t="s">
        <v>69</v>
      </c>
      <c r="AC14" s="202"/>
      <c r="AD14" s="74"/>
      <c r="AE14" s="183" t="s">
        <v>70</v>
      </c>
      <c r="AF14" s="184"/>
      <c r="AG14" s="74"/>
      <c r="AH14" s="38"/>
      <c r="AL14" s="13"/>
      <c r="BC14" s="44"/>
      <c r="BM14" s="49" t="str">
        <f>IF(C14=0,"Preencha o campo '"&amp;BM13&amp;"'",0)</f>
        <v>Preencha o campo 'CEP'</v>
      </c>
      <c r="BN14" s="49" t="str">
        <f>IF(OR(G14=0,I14=0),"Preencha os campos '"&amp;BN13&amp;"'",0)</f>
        <v>Preencha os campos 'DDD-Celular'</v>
      </c>
      <c r="BO14" s="49" t="str">
        <f>IF(M14=0,"Preencha o campo '"&amp;BO13&amp;"'",0)</f>
        <v>Preencha o campo 'E-mail'</v>
      </c>
      <c r="BP14" s="49" t="str">
        <f>IF(AND(V14=0,Y14=0),"Preencha o campo '"&amp;BP13&amp;"'",0)</f>
        <v>Preencha o campo 'Credenciada no Edital 2023/1269?'</v>
      </c>
      <c r="BQ14" s="49" t="str">
        <f>IF(AND(AD14=0,AG14=0),"Preencha o campo '"&amp;BQ13&amp;"'",0)</f>
        <v>Preencha o campo 'Credenciada no Edital 2019/1725?'</v>
      </c>
      <c r="BY14" s="6">
        <f t="shared" si="1"/>
        <v>4</v>
      </c>
      <c r="BZ14" s="56" t="str">
        <f>IF(BM14&lt;&gt;0,BM14,IF(BN14&lt;&gt;0,BN14,IF(BO14&lt;&gt;0,BO14,IF(BP14&lt;&gt;0,BP14,IF(BQ14&lt;&gt;0,BQ14,0)))))</f>
        <v>Preencha o campo 'CEP'</v>
      </c>
      <c r="CA14" s="68" t="str">
        <f>BZ14</f>
        <v>Preencha o campo 'CEP'</v>
      </c>
      <c r="CB14" s="6" t="s">
        <v>52</v>
      </c>
      <c r="CK14" s="112" t="str">
        <f>IF(BM14=0,"",BM14&amp;";")&amp;
IF(BN14=0,"",BN14&amp;";")&amp;
IF(BO14=0,"",BO14&amp;";")&amp;
IF(BP14=0,"",BP14&amp;";")&amp;
IF(BQ14=0,"",BQ14&amp;";")</f>
        <v>Preencha o campo 'CEP';Preencha os campos 'DDD-Celular';Preencha o campo 'E-mail';Preencha o campo 'Credenciada no Edital 2023/1269?';Preencha o campo 'Credenciada no Edital 2019/1725?';</v>
      </c>
      <c r="CL14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</v>
      </c>
      <c r="CM14" s="50" t="s">
        <v>52</v>
      </c>
      <c r="CN14" s="45"/>
    </row>
    <row r="15" spans="3:92" ht="15.75" thickBot="1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BC15" s="44"/>
      <c r="BP15" s="6">
        <v>0</v>
      </c>
      <c r="BY15" s="6">
        <f t="shared" si="1"/>
        <v>4</v>
      </c>
      <c r="CL15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</v>
      </c>
      <c r="CM15" s="50" t="s">
        <v>52</v>
      </c>
      <c r="CN15" s="45"/>
    </row>
    <row r="16" spans="3:92">
      <c r="C16" s="185" t="s">
        <v>71</v>
      </c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  <c r="AD16" s="186"/>
      <c r="AE16" s="186"/>
      <c r="AF16" s="186"/>
      <c r="AG16" s="186"/>
      <c r="AH16" s="187"/>
      <c r="BC16" s="44"/>
      <c r="BY16" s="6">
        <f t="shared" si="1"/>
        <v>4</v>
      </c>
      <c r="CL16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</v>
      </c>
      <c r="CM16" s="50" t="s">
        <v>52</v>
      </c>
      <c r="CN16" s="45"/>
    </row>
    <row r="17" spans="3:92" ht="15.6" customHeight="1">
      <c r="C17" s="192" t="s">
        <v>72</v>
      </c>
      <c r="D17" s="193"/>
      <c r="E17" s="63" t="s">
        <v>26</v>
      </c>
      <c r="G17" s="14"/>
      <c r="H17" s="14"/>
      <c r="I17" s="14"/>
      <c r="J17" s="14"/>
      <c r="K17" s="14"/>
      <c r="L17" s="14"/>
      <c r="M17" s="14"/>
      <c r="O17" s="14"/>
      <c r="Q17" s="14" t="s">
        <v>73</v>
      </c>
      <c r="R17" s="14"/>
      <c r="S17" s="14"/>
      <c r="T17" s="14"/>
      <c r="U17" s="14"/>
      <c r="V17" s="14"/>
      <c r="W17" s="190" t="s">
        <v>28</v>
      </c>
      <c r="X17" s="190"/>
      <c r="Y17" s="190"/>
      <c r="Z17" s="190"/>
      <c r="AA17" s="190"/>
      <c r="AB17" s="14"/>
      <c r="AC17" s="51"/>
      <c r="AD17" s="10" t="s">
        <v>65</v>
      </c>
      <c r="AE17" s="10"/>
      <c r="AF17" s="10" t="s">
        <v>29</v>
      </c>
      <c r="AG17" s="51"/>
      <c r="AH17" s="58"/>
      <c r="BC17" s="44"/>
      <c r="BM17" s="52" t="str">
        <f>E17</f>
        <v>Nome</v>
      </c>
      <c r="BN17" s="52" t="str">
        <f>Q17</f>
        <v>Doc. Id. (Nº/Órgão/UF)</v>
      </c>
      <c r="BO17" s="52" t="str">
        <f>W17</f>
        <v>CPF</v>
      </c>
      <c r="BP17" s="52" t="str">
        <f>AD17&amp;"-"&amp;AF17</f>
        <v>DDD-Celular</v>
      </c>
      <c r="BQ17" s="6" t="s">
        <v>52</v>
      </c>
      <c r="BY17" s="6">
        <f t="shared" si="1"/>
        <v>4</v>
      </c>
      <c r="CL17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</v>
      </c>
      <c r="CM17" s="50" t="s">
        <v>52</v>
      </c>
      <c r="CN17" s="45"/>
    </row>
    <row r="18" spans="3:92" ht="15.6" customHeight="1">
      <c r="C18" s="194"/>
      <c r="D18" s="195"/>
      <c r="E18" s="197"/>
      <c r="F18" s="198"/>
      <c r="G18" s="198"/>
      <c r="H18" s="198"/>
      <c r="I18" s="198"/>
      <c r="J18" s="198"/>
      <c r="K18" s="198"/>
      <c r="L18" s="198"/>
      <c r="M18" s="198"/>
      <c r="N18" s="198"/>
      <c r="O18" s="4"/>
      <c r="P18" s="15"/>
      <c r="Q18" s="229"/>
      <c r="R18" s="188"/>
      <c r="S18" s="188"/>
      <c r="T18" s="188"/>
      <c r="U18" s="188"/>
      <c r="V18" s="4"/>
      <c r="W18" s="226"/>
      <c r="X18" s="227"/>
      <c r="Y18" s="227"/>
      <c r="Z18" s="227"/>
      <c r="AA18" s="227"/>
      <c r="AB18" s="4"/>
      <c r="AC18" s="11"/>
      <c r="AD18" s="34"/>
      <c r="AE18" s="12"/>
      <c r="AF18" s="188"/>
      <c r="AG18" s="188"/>
      <c r="AH18" s="189"/>
      <c r="BC18" s="44"/>
      <c r="BM18" s="49" t="str">
        <f>IF(E18=0,"Preencha o campo '"&amp;BM17&amp;"'",0)</f>
        <v>Preencha o campo 'Nome'</v>
      </c>
      <c r="BN18" s="49" t="str">
        <f>IF(Q18=0,"Preencha o campo '"&amp;BN17&amp;"'",0)</f>
        <v>Preencha o campo 'Doc. Id. (Nº/Órgão/UF)'</v>
      </c>
      <c r="BO18" s="49" t="str">
        <f>IF(W18=0,"Preencha o campo '"&amp;BO17&amp;"'",0)</f>
        <v>Preencha o campo 'CPF'</v>
      </c>
      <c r="BP18" s="49" t="str">
        <f>IF(OR(AD18=0,AF18=0),"Preencha os campos '"&amp;BP17&amp;"'",0)</f>
        <v>Preencha os campos 'DDD-Celular'</v>
      </c>
      <c r="BQ18" s="113">
        <v>0</v>
      </c>
      <c r="BY18" s="6">
        <f t="shared" si="1"/>
        <v>5</v>
      </c>
      <c r="BZ18" s="70" t="str">
        <f>IF(BM18&lt;&gt;0,BM18,IF(BN18&lt;&gt;0,BN18,IF(BO18&lt;&gt;0,BO18,IF(BP18&lt;&gt;0,BP18,0))))</f>
        <v>Preencha o campo 'Nome'</v>
      </c>
      <c r="CA18" s="68" t="str">
        <f>IF(BZ18=0,0,BZ18&amp;" para o "&amp;C17)</f>
        <v>Preencha o campo 'Nome' para o RL 1</v>
      </c>
      <c r="CB18" s="6" t="s">
        <v>52</v>
      </c>
      <c r="CK18" s="112" t="str">
        <f>IF(BM18=0,"",BM18&amp;";")&amp;
IF(BN18=0,"",BN18&amp;";")&amp;
IF(BO18=0,"",BO18&amp;";")&amp;
IF(BP18=0,"",BP18&amp;";")&amp;
IF(BQ18=0,"",BQ18&amp;";")</f>
        <v>Preencha o campo 'Nome';Preencha o campo 'Doc. Id. (Nº/Órgão/UF)';Preencha o campo 'CPF';Preencha os campos 'DDD-Celular';</v>
      </c>
      <c r="CL18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</v>
      </c>
      <c r="CM18" s="50" t="s">
        <v>52</v>
      </c>
      <c r="CN18" s="45"/>
    </row>
    <row r="19" spans="3:92" ht="15.6" customHeight="1">
      <c r="C19" s="192" t="s">
        <v>74</v>
      </c>
      <c r="D19" s="193"/>
      <c r="E19" s="65" t="s">
        <v>26</v>
      </c>
      <c r="G19" s="82"/>
      <c r="H19" s="82"/>
      <c r="I19" s="82"/>
      <c r="J19" s="82"/>
      <c r="K19" s="82"/>
      <c r="L19" s="82"/>
      <c r="M19" s="82"/>
      <c r="O19" s="82"/>
      <c r="P19" s="82"/>
      <c r="Q19" s="60" t="s">
        <v>73</v>
      </c>
      <c r="R19" s="60"/>
      <c r="S19" s="60"/>
      <c r="T19" s="60"/>
      <c r="U19" s="60"/>
      <c r="V19" s="60"/>
      <c r="W19" s="228" t="s">
        <v>28</v>
      </c>
      <c r="X19" s="228"/>
      <c r="Y19" s="228"/>
      <c r="Z19" s="228"/>
      <c r="AA19" s="228"/>
      <c r="AB19" s="60"/>
      <c r="AC19" s="61"/>
      <c r="AD19" s="82" t="s">
        <v>65</v>
      </c>
      <c r="AE19" s="82"/>
      <c r="AF19" s="82" t="s">
        <v>29</v>
      </c>
      <c r="AG19" s="61"/>
      <c r="AH19" s="62"/>
      <c r="BC19" s="44"/>
      <c r="BM19" s="52" t="str">
        <f>E19</f>
        <v>Nome</v>
      </c>
      <c r="BN19" s="52" t="str">
        <f>Q19</f>
        <v>Doc. Id. (Nº/Órgão/UF)</v>
      </c>
      <c r="BO19" s="52" t="str">
        <f>W19</f>
        <v>CPF</v>
      </c>
      <c r="BP19" s="52" t="str">
        <f>AD19&amp;"-"&amp;AF19</f>
        <v>DDD-Celular</v>
      </c>
      <c r="BQ19" s="6" t="s">
        <v>52</v>
      </c>
      <c r="BY19" s="6">
        <f t="shared" si="1"/>
        <v>5</v>
      </c>
      <c r="CL19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</v>
      </c>
      <c r="CM19" s="50" t="s">
        <v>52</v>
      </c>
      <c r="CN19" s="45"/>
    </row>
    <row r="20" spans="3:92" ht="15.6" customHeight="1">
      <c r="C20" s="194"/>
      <c r="D20" s="195"/>
      <c r="E20" s="197"/>
      <c r="F20" s="198"/>
      <c r="G20" s="198"/>
      <c r="H20" s="198"/>
      <c r="I20" s="198"/>
      <c r="J20" s="198"/>
      <c r="K20" s="198"/>
      <c r="L20" s="198"/>
      <c r="M20" s="198"/>
      <c r="N20" s="198"/>
      <c r="O20" s="4"/>
      <c r="P20" s="15"/>
      <c r="Q20" s="229"/>
      <c r="R20" s="188"/>
      <c r="S20" s="188"/>
      <c r="T20" s="188"/>
      <c r="U20" s="188"/>
      <c r="V20" s="4"/>
      <c r="W20" s="226"/>
      <c r="X20" s="227"/>
      <c r="Y20" s="227"/>
      <c r="Z20" s="227"/>
      <c r="AA20" s="227"/>
      <c r="AB20" s="4"/>
      <c r="AC20" s="11"/>
      <c r="AD20" s="34"/>
      <c r="AE20" s="12"/>
      <c r="AF20" s="188"/>
      <c r="AG20" s="188"/>
      <c r="AH20" s="189"/>
      <c r="BC20" s="44"/>
      <c r="BM20" s="57"/>
      <c r="BN20" s="56">
        <f>IF(E20=0,0,IF(Q20=0,"Preencha o campo '"&amp;BN19&amp;"'",0))</f>
        <v>0</v>
      </c>
      <c r="BO20" s="56">
        <f>IF(E20=0,0,IF(W20=0,"Preencha o campo '"&amp;BO19&amp;"'",0))</f>
        <v>0</v>
      </c>
      <c r="BP20" s="56">
        <f>IF(E20=0,0,IF(OR(AD20=0,AF20=0),"Preencha os campos '"&amp;BP19&amp;"'",0))</f>
        <v>0</v>
      </c>
      <c r="BQ20" s="113">
        <v>0</v>
      </c>
      <c r="BY20" s="6">
        <f t="shared" si="1"/>
        <v>5</v>
      </c>
      <c r="BZ20" s="70">
        <f>IF(BM20&lt;&gt;0,BM20,IF(BN20&lt;&gt;0,BN20,IF(BO20&lt;&gt;0,BO20,IF(BP20&lt;&gt;0,BP20,0))))</f>
        <v>0</v>
      </c>
      <c r="CA20" s="68">
        <f>IF(BZ20=0,0,BZ20&amp;" para o "&amp;C19)</f>
        <v>0</v>
      </c>
      <c r="CB20" s="6" t="s">
        <v>52</v>
      </c>
      <c r="CK20" s="112" t="str">
        <f>IF(BM20=0,"",BM20&amp;";")&amp;
IF(BN20=0,"",BN20&amp;";")&amp;
IF(BO20=0,"",BO20&amp;";")&amp;
IF(BP20=0,"",BP20&amp;";")&amp;
IF(BQ20=0,"",BQ20&amp;";")</f>
        <v/>
      </c>
      <c r="CL20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</v>
      </c>
      <c r="CM20" s="50" t="s">
        <v>52</v>
      </c>
      <c r="CN20" s="45"/>
    </row>
    <row r="21" spans="3:92" ht="15.6" customHeight="1">
      <c r="C21" s="192" t="s">
        <v>75</v>
      </c>
      <c r="D21" s="193"/>
      <c r="E21" s="64" t="s">
        <v>26</v>
      </c>
      <c r="G21" s="60"/>
      <c r="H21" s="60"/>
      <c r="I21" s="60"/>
      <c r="J21" s="60"/>
      <c r="K21" s="60"/>
      <c r="L21" s="60"/>
      <c r="M21" s="60"/>
      <c r="O21" s="60"/>
      <c r="P21" s="60"/>
      <c r="Q21" s="60" t="s">
        <v>73</v>
      </c>
      <c r="R21" s="60"/>
      <c r="S21" s="60"/>
      <c r="T21" s="60"/>
      <c r="U21" s="60"/>
      <c r="V21" s="60"/>
      <c r="W21" s="228" t="s">
        <v>28</v>
      </c>
      <c r="X21" s="228"/>
      <c r="Y21" s="228"/>
      <c r="Z21" s="228"/>
      <c r="AA21" s="228"/>
      <c r="AB21" s="60"/>
      <c r="AC21" s="61"/>
      <c r="AD21" s="82" t="s">
        <v>65</v>
      </c>
      <c r="AE21" s="82"/>
      <c r="AF21" s="82" t="s">
        <v>29</v>
      </c>
      <c r="AG21" s="61"/>
      <c r="AH21" s="62"/>
      <c r="BC21" s="44"/>
      <c r="BM21" s="52" t="str">
        <f>E21</f>
        <v>Nome</v>
      </c>
      <c r="BN21" s="52" t="str">
        <f>Q21</f>
        <v>Doc. Id. (Nº/Órgão/UF)</v>
      </c>
      <c r="BO21" s="52" t="str">
        <f>W21</f>
        <v>CPF</v>
      </c>
      <c r="BP21" s="52" t="str">
        <f>AD21&amp;"-"&amp;AF21</f>
        <v>DDD-Celular</v>
      </c>
      <c r="BQ21" s="6" t="s">
        <v>52</v>
      </c>
      <c r="BY21" s="6">
        <f t="shared" si="1"/>
        <v>5</v>
      </c>
      <c r="CL21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</v>
      </c>
      <c r="CM21" s="50" t="s">
        <v>52</v>
      </c>
      <c r="CN21" s="45"/>
    </row>
    <row r="22" spans="3:92" ht="15.6" customHeight="1">
      <c r="C22" s="194"/>
      <c r="D22" s="195"/>
      <c r="E22" s="197"/>
      <c r="F22" s="198"/>
      <c r="G22" s="198"/>
      <c r="H22" s="198"/>
      <c r="I22" s="198"/>
      <c r="J22" s="198"/>
      <c r="K22" s="198"/>
      <c r="L22" s="198"/>
      <c r="M22" s="198"/>
      <c r="N22" s="198"/>
      <c r="O22" s="4"/>
      <c r="P22" s="15"/>
      <c r="Q22" s="229"/>
      <c r="R22" s="188"/>
      <c r="S22" s="188"/>
      <c r="T22" s="188"/>
      <c r="U22" s="188"/>
      <c r="V22" s="4"/>
      <c r="W22" s="226"/>
      <c r="X22" s="227"/>
      <c r="Y22" s="227"/>
      <c r="Z22" s="227"/>
      <c r="AA22" s="227"/>
      <c r="AB22" s="4"/>
      <c r="AC22" s="11"/>
      <c r="AD22" s="34"/>
      <c r="AE22" s="12"/>
      <c r="AF22" s="188"/>
      <c r="AG22" s="188"/>
      <c r="AH22" s="189"/>
      <c r="BC22" s="44"/>
      <c r="BM22" s="57"/>
      <c r="BN22" s="56">
        <f>IF(E22=0,0,IF(Q22=0,"Preencha o campo '"&amp;BN21&amp;"'",0))</f>
        <v>0</v>
      </c>
      <c r="BO22" s="56">
        <f>IF(E22=0,0,IF(W22=0,"Preencha o campo '"&amp;BO21&amp;"'",0))</f>
        <v>0</v>
      </c>
      <c r="BP22" s="56">
        <f>IF(E22=0,0,IF(OR(AD22=0,AF22=0),"Preencha os campos '"&amp;BP21&amp;"'",0))</f>
        <v>0</v>
      </c>
      <c r="BQ22" s="113">
        <v>0</v>
      </c>
      <c r="BY22" s="6">
        <f t="shared" si="1"/>
        <v>5</v>
      </c>
      <c r="BZ22" s="70">
        <f>IF(BM22&lt;&gt;0,BM22,IF(BN22&lt;&gt;0,BN22,IF(BO22&lt;&gt;0,BO22,IF(BP22&lt;&gt;0,BP22,0))))</f>
        <v>0</v>
      </c>
      <c r="CA22" s="68">
        <f>IF(BZ22=0,0,BZ22&amp;" para o "&amp;C21)</f>
        <v>0</v>
      </c>
      <c r="CB22" s="6" t="s">
        <v>52</v>
      </c>
      <c r="CK22" s="112" t="str">
        <f>IF(BM22=0,"",BM22&amp;";")&amp;
IF(BN22=0,"",BN22&amp;";")&amp;
IF(BO22=0,"",BO22&amp;";")&amp;
IF(BP22=0,"",BP22&amp;";")&amp;
IF(BQ22=0,"",BQ22&amp;";")</f>
        <v/>
      </c>
      <c r="CL22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</v>
      </c>
      <c r="CM22" s="50" t="s">
        <v>52</v>
      </c>
      <c r="CN22" s="45"/>
    </row>
    <row r="23" spans="3:92" ht="15.6" customHeight="1">
      <c r="C23" s="192" t="s">
        <v>76</v>
      </c>
      <c r="D23" s="193"/>
      <c r="E23" s="64" t="s">
        <v>26</v>
      </c>
      <c r="G23" s="60"/>
      <c r="H23" s="60"/>
      <c r="I23" s="60"/>
      <c r="J23" s="60"/>
      <c r="K23" s="60"/>
      <c r="L23" s="60"/>
      <c r="M23" s="60"/>
      <c r="O23" s="60"/>
      <c r="P23" s="60"/>
      <c r="Q23" s="60" t="s">
        <v>73</v>
      </c>
      <c r="R23" s="60"/>
      <c r="S23" s="60"/>
      <c r="T23" s="60"/>
      <c r="U23" s="60"/>
      <c r="V23" s="60"/>
      <c r="W23" s="228" t="s">
        <v>28</v>
      </c>
      <c r="X23" s="228"/>
      <c r="Y23" s="228"/>
      <c r="Z23" s="228"/>
      <c r="AA23" s="228"/>
      <c r="AB23" s="60"/>
      <c r="AC23" s="61"/>
      <c r="AD23" s="82" t="s">
        <v>65</v>
      </c>
      <c r="AE23" s="82"/>
      <c r="AF23" s="82" t="s">
        <v>29</v>
      </c>
      <c r="AG23" s="61"/>
      <c r="AH23" s="62"/>
      <c r="BC23" s="44"/>
      <c r="BM23" s="52" t="str">
        <f>E23</f>
        <v>Nome</v>
      </c>
      <c r="BN23" s="52" t="str">
        <f>Q23</f>
        <v>Doc. Id. (Nº/Órgão/UF)</v>
      </c>
      <c r="BO23" s="52" t="str">
        <f>W23</f>
        <v>CPF</v>
      </c>
      <c r="BP23" s="52" t="str">
        <f>AD23&amp;"-"&amp;AF23</f>
        <v>DDD-Celular</v>
      </c>
      <c r="BQ23" s="6" t="s">
        <v>52</v>
      </c>
      <c r="BY23" s="6">
        <f t="shared" si="1"/>
        <v>5</v>
      </c>
      <c r="CL23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</v>
      </c>
      <c r="CM23" s="50" t="s">
        <v>52</v>
      </c>
      <c r="CN23" s="45"/>
    </row>
    <row r="24" spans="3:92" ht="15.6" customHeight="1">
      <c r="C24" s="194"/>
      <c r="D24" s="195"/>
      <c r="E24" s="197"/>
      <c r="F24" s="198"/>
      <c r="G24" s="198"/>
      <c r="H24" s="198"/>
      <c r="I24" s="198"/>
      <c r="J24" s="198"/>
      <c r="K24" s="198"/>
      <c r="L24" s="198"/>
      <c r="M24" s="198"/>
      <c r="N24" s="198"/>
      <c r="O24" s="4"/>
      <c r="P24" s="15"/>
      <c r="Q24" s="229"/>
      <c r="R24" s="188"/>
      <c r="S24" s="188"/>
      <c r="T24" s="188"/>
      <c r="U24" s="188"/>
      <c r="V24" s="4"/>
      <c r="W24" s="226"/>
      <c r="X24" s="227"/>
      <c r="Y24" s="227"/>
      <c r="Z24" s="227"/>
      <c r="AA24" s="227"/>
      <c r="AB24" s="4"/>
      <c r="AC24" s="11"/>
      <c r="AD24" s="34"/>
      <c r="AE24" s="12"/>
      <c r="AF24" s="188"/>
      <c r="AG24" s="188"/>
      <c r="AH24" s="189"/>
      <c r="BC24" s="44"/>
      <c r="BM24" s="57"/>
      <c r="BN24" s="56">
        <f>IF(E24=0,0,IF(Q24=0,"Preencha o campo '"&amp;BN23&amp;"'",0))</f>
        <v>0</v>
      </c>
      <c r="BO24" s="56">
        <f>IF(E24=0,0,IF(W24=0,"Preencha o campo '"&amp;BO23&amp;"'",0))</f>
        <v>0</v>
      </c>
      <c r="BP24" s="56">
        <f>IF(E24=0,0,IF(OR(AD24=0,AF24=0),"Preencha os campos '"&amp;BP23&amp;"'",0))</f>
        <v>0</v>
      </c>
      <c r="BQ24" s="113">
        <v>0</v>
      </c>
      <c r="BY24" s="6">
        <f t="shared" si="1"/>
        <v>5</v>
      </c>
      <c r="BZ24" s="70">
        <f>IF(BM24&lt;&gt;0,BM24,IF(BN24&lt;&gt;0,BN24,IF(BO24&lt;&gt;0,BO24,IF(BP24&lt;&gt;0,BP24,0))))</f>
        <v>0</v>
      </c>
      <c r="CA24" s="68">
        <f>IF(BZ24=0,0,BZ24&amp;" para o "&amp;C23)</f>
        <v>0</v>
      </c>
      <c r="CB24" s="6" t="s">
        <v>52</v>
      </c>
      <c r="CK24" s="112" t="str">
        <f>IF(BM24=0,"",BM24&amp;";")&amp;
IF(BN24=0,"",BN24&amp;";")&amp;
IF(BO24=0,"",BO24&amp;";")&amp;
IF(BP24=0,"",BP24&amp;";")&amp;
IF(BQ24=0,"",BQ24&amp;";")</f>
        <v/>
      </c>
      <c r="CL24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</v>
      </c>
      <c r="CM24" s="50" t="s">
        <v>52</v>
      </c>
      <c r="CN24" s="45"/>
    </row>
    <row r="25" spans="3:92" ht="15.6" customHeight="1">
      <c r="C25" s="192" t="s">
        <v>77</v>
      </c>
      <c r="D25" s="193"/>
      <c r="E25" s="64" t="s">
        <v>26</v>
      </c>
      <c r="G25" s="60"/>
      <c r="H25" s="60"/>
      <c r="I25" s="60"/>
      <c r="J25" s="60"/>
      <c r="K25" s="60"/>
      <c r="L25" s="60"/>
      <c r="M25" s="60"/>
      <c r="O25" s="60"/>
      <c r="P25" s="60"/>
      <c r="Q25" s="60" t="s">
        <v>73</v>
      </c>
      <c r="R25" s="60"/>
      <c r="S25" s="60"/>
      <c r="T25" s="60"/>
      <c r="U25" s="60"/>
      <c r="V25" s="60"/>
      <c r="W25" s="228" t="s">
        <v>28</v>
      </c>
      <c r="X25" s="228"/>
      <c r="Y25" s="228"/>
      <c r="Z25" s="228"/>
      <c r="AA25" s="228"/>
      <c r="AB25" s="60"/>
      <c r="AC25" s="61"/>
      <c r="AD25" s="82" t="s">
        <v>65</v>
      </c>
      <c r="AE25" s="82"/>
      <c r="AF25" s="82" t="s">
        <v>29</v>
      </c>
      <c r="AG25" s="61"/>
      <c r="AH25" s="62"/>
      <c r="BC25" s="44"/>
      <c r="BM25" s="52" t="str">
        <f>E25</f>
        <v>Nome</v>
      </c>
      <c r="BN25" s="52" t="str">
        <f>Q25</f>
        <v>Doc. Id. (Nº/Órgão/UF)</v>
      </c>
      <c r="BO25" s="52" t="str">
        <f>W25</f>
        <v>CPF</v>
      </c>
      <c r="BP25" s="52" t="str">
        <f>AD25&amp;"-"&amp;AF25</f>
        <v>DDD-Celular</v>
      </c>
      <c r="BQ25" s="6" t="s">
        <v>52</v>
      </c>
      <c r="BY25" s="6">
        <f t="shared" si="1"/>
        <v>5</v>
      </c>
      <c r="CL25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</v>
      </c>
      <c r="CM25" s="50" t="s">
        <v>52</v>
      </c>
      <c r="CN25" s="45"/>
    </row>
    <row r="26" spans="3:92" ht="15.6" customHeight="1" thickBot="1">
      <c r="C26" s="257"/>
      <c r="D26" s="258"/>
      <c r="E26" s="259"/>
      <c r="F26" s="260"/>
      <c r="G26" s="260"/>
      <c r="H26" s="260"/>
      <c r="I26" s="260"/>
      <c r="J26" s="260"/>
      <c r="K26" s="260"/>
      <c r="L26" s="260"/>
      <c r="M26" s="260"/>
      <c r="N26" s="260"/>
      <c r="O26" s="18"/>
      <c r="P26" s="77"/>
      <c r="Q26" s="253"/>
      <c r="R26" s="231"/>
      <c r="S26" s="231"/>
      <c r="T26" s="231"/>
      <c r="U26" s="231"/>
      <c r="V26" s="18"/>
      <c r="W26" s="262"/>
      <c r="X26" s="199"/>
      <c r="Y26" s="199"/>
      <c r="Z26" s="199"/>
      <c r="AA26" s="199"/>
      <c r="AB26" s="18"/>
      <c r="AC26" s="59"/>
      <c r="AD26" s="39"/>
      <c r="AE26" s="36"/>
      <c r="AF26" s="231"/>
      <c r="AG26" s="231"/>
      <c r="AH26" s="261"/>
      <c r="BC26" s="44"/>
      <c r="BM26" s="57"/>
      <c r="BN26" s="56">
        <f>IF(E26=0,0,IF(Q26=0,"Preencha o campo '"&amp;BN25&amp;"'",0))</f>
        <v>0</v>
      </c>
      <c r="BO26" s="56">
        <f>IF(E26=0,0,IF(W26=0,"Preencha o campo '"&amp;BO25&amp;"'",0))</f>
        <v>0</v>
      </c>
      <c r="BP26" s="56">
        <f>IF(E26=0,0,IF(OR(AD26=0,AF26=0),"Preencha os campos '"&amp;BP25&amp;"'",0))</f>
        <v>0</v>
      </c>
      <c r="BQ26" s="113">
        <v>0</v>
      </c>
      <c r="BY26" s="6">
        <f t="shared" si="1"/>
        <v>5</v>
      </c>
      <c r="BZ26" s="70">
        <f>IF(BM26&lt;&gt;0,BM26,IF(BN26&lt;&gt;0,BN26,IF(BO26&lt;&gt;0,BO26,IF(BP26&lt;&gt;0,BP26,0))))</f>
        <v>0</v>
      </c>
      <c r="CA26" s="68">
        <f>IF(BZ26=0,0,BZ26&amp;" para o "&amp;C25)</f>
        <v>0</v>
      </c>
      <c r="CB26" s="6" t="s">
        <v>52</v>
      </c>
      <c r="CK26" s="112" t="str">
        <f>IF(BM26=0,"",BM26&amp;";")&amp;
IF(BN26=0,"",BN26&amp;";")&amp;
IF(BO26=0,"",BO26&amp;";")&amp;
IF(BP26=0,"",BP26&amp;";")&amp;
IF(BQ26=0,"",BQ26&amp;";")</f>
        <v/>
      </c>
      <c r="CL26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</v>
      </c>
      <c r="CM26" s="50" t="s">
        <v>52</v>
      </c>
      <c r="CN26" s="45"/>
    </row>
    <row r="27" spans="3:92" ht="24.6" customHeight="1" thickBot="1">
      <c r="BC27" s="44"/>
      <c r="BY27" s="6">
        <f t="shared" si="1"/>
        <v>5</v>
      </c>
      <c r="CL27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</v>
      </c>
      <c r="CM27" s="50" t="s">
        <v>52</v>
      </c>
      <c r="CN27" s="45"/>
    </row>
    <row r="28" spans="3:92" ht="15.75" thickBot="1">
      <c r="C28" s="185" t="s">
        <v>78</v>
      </c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7"/>
      <c r="AJ28" s="249"/>
      <c r="AK28" s="249"/>
      <c r="AL28" s="249"/>
      <c r="AM28" s="249"/>
      <c r="AN28" s="249"/>
      <c r="AO28" s="249"/>
      <c r="AP28" s="249"/>
      <c r="AQ28" s="249"/>
      <c r="AR28" s="249"/>
      <c r="BC28" s="44"/>
      <c r="BY28" s="6">
        <f t="shared" si="1"/>
        <v>5</v>
      </c>
      <c r="CL28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</v>
      </c>
      <c r="CM28" s="50" t="s">
        <v>52</v>
      </c>
      <c r="CN28" s="45"/>
    </row>
    <row r="29" spans="3:92" ht="17.100000000000001" customHeight="1" thickBot="1">
      <c r="C29" s="246" t="s">
        <v>79</v>
      </c>
      <c r="D29" s="247"/>
      <c r="E29" s="247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247"/>
      <c r="W29" s="247"/>
      <c r="X29" s="247"/>
      <c r="Y29" s="247"/>
      <c r="Z29" s="247"/>
      <c r="AA29" s="247"/>
      <c r="AB29" s="247"/>
      <c r="AC29" s="247"/>
      <c r="AD29" s="247"/>
      <c r="AE29" s="247"/>
      <c r="AF29" s="247"/>
      <c r="AG29" s="247"/>
      <c r="AH29" s="248"/>
      <c r="AJ29" s="9"/>
      <c r="AK29" s="9"/>
      <c r="AL29" s="9"/>
      <c r="AM29" s="9"/>
      <c r="AN29" s="9"/>
      <c r="AO29" s="9"/>
      <c r="AP29" s="9"/>
      <c r="AQ29" s="9"/>
      <c r="AR29" s="9"/>
      <c r="BC29" s="44"/>
      <c r="BY29" s="6">
        <f t="shared" si="1"/>
        <v>5</v>
      </c>
      <c r="CL29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</v>
      </c>
      <c r="CM29" s="50" t="s">
        <v>52</v>
      </c>
      <c r="CN29" s="45"/>
    </row>
    <row r="30" spans="3:92">
      <c r="C30" s="16" t="s">
        <v>26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Q30" s="10" t="s">
        <v>80</v>
      </c>
      <c r="R30" s="10"/>
      <c r="S30" s="10"/>
      <c r="T30" s="10"/>
      <c r="U30" s="10"/>
      <c r="V30" s="10"/>
      <c r="W30" s="10"/>
      <c r="X30" s="10" t="s">
        <v>28</v>
      </c>
      <c r="Y30" s="10"/>
      <c r="Z30" s="10"/>
      <c r="AA30" s="10"/>
      <c r="AB30" s="10"/>
      <c r="AC30" s="53"/>
      <c r="AD30" s="10" t="s">
        <v>65</v>
      </c>
      <c r="AE30" s="10"/>
      <c r="AF30" s="10" t="s">
        <v>29</v>
      </c>
      <c r="AG30" s="51"/>
      <c r="AH30" s="54"/>
      <c r="BC30" s="44"/>
      <c r="BD30" s="70" t="str">
        <f>C30</f>
        <v>Nome</v>
      </c>
      <c r="BE30" s="70" t="str">
        <f>Q30</f>
        <v>Doc. Identidade (RG)</v>
      </c>
      <c r="BF30" s="70" t="str">
        <f>X30</f>
        <v>CPF</v>
      </c>
      <c r="BG30" s="70" t="str">
        <f>AD30</f>
        <v>DDD</v>
      </c>
      <c r="BH30" s="70" t="str">
        <f>AF30</f>
        <v>Celular</v>
      </c>
      <c r="BI30" s="70" t="str">
        <f>C32</f>
        <v>Formação</v>
      </c>
      <c r="BJ30" s="70" t="str">
        <f>N32</f>
        <v>Nº CREA/CAU</v>
      </c>
      <c r="BK30" s="70" t="str">
        <f>W32</f>
        <v>UF do CREA/CAU</v>
      </c>
      <c r="BM30" s="52" t="str">
        <f>C30</f>
        <v>Nome</v>
      </c>
      <c r="BN30" s="52" t="str">
        <f>Q30</f>
        <v>Doc. Identidade (RG)</v>
      </c>
      <c r="BO30" s="52" t="str">
        <f>X30</f>
        <v>CPF</v>
      </c>
      <c r="BP30" s="52" t="str">
        <f>AD30&amp;"-"&amp;AF30</f>
        <v>DDD-Celular</v>
      </c>
      <c r="BQ30" s="6" t="s">
        <v>52</v>
      </c>
      <c r="BY30" s="6">
        <f t="shared" si="1"/>
        <v>5</v>
      </c>
      <c r="CC30" s="70" t="s">
        <v>81</v>
      </c>
      <c r="CD30" s="29" t="s">
        <v>82</v>
      </c>
      <c r="CL30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</v>
      </c>
      <c r="CM30" s="50" t="s">
        <v>52</v>
      </c>
      <c r="CN30" s="45"/>
    </row>
    <row r="31" spans="3:92">
      <c r="C31" s="197"/>
      <c r="D31" s="198"/>
      <c r="E31" s="198"/>
      <c r="F31" s="198"/>
      <c r="G31" s="198"/>
      <c r="H31" s="198"/>
      <c r="I31" s="198"/>
      <c r="J31" s="198"/>
      <c r="K31" s="198"/>
      <c r="L31" s="198"/>
      <c r="M31" s="198"/>
      <c r="N31" s="198"/>
      <c r="O31" s="4"/>
      <c r="P31" s="15"/>
      <c r="Q31" s="229"/>
      <c r="R31" s="188"/>
      <c r="S31" s="188"/>
      <c r="T31" s="188"/>
      <c r="U31" s="188"/>
      <c r="V31" s="4"/>
      <c r="W31" s="15"/>
      <c r="X31" s="229"/>
      <c r="Y31" s="188"/>
      <c r="Z31" s="188"/>
      <c r="AA31" s="188"/>
      <c r="AB31" s="4"/>
      <c r="AC31" s="11"/>
      <c r="AD31" s="34"/>
      <c r="AE31" s="12"/>
      <c r="AF31" s="188"/>
      <c r="AG31" s="188"/>
      <c r="AH31" s="189"/>
      <c r="BC31" s="44"/>
      <c r="BD31" s="70">
        <f>C31</f>
        <v>0</v>
      </c>
      <c r="BE31" s="70">
        <f>Q31</f>
        <v>0</v>
      </c>
      <c r="BF31" s="70">
        <f>X31</f>
        <v>0</v>
      </c>
      <c r="BG31" s="70">
        <f>AD31</f>
        <v>0</v>
      </c>
      <c r="BH31" s="70">
        <f>AF31</f>
        <v>0</v>
      </c>
      <c r="BI31" s="70" t="str">
        <f>C33</f>
        <v>Eng.Civil</v>
      </c>
      <c r="BJ31" s="70">
        <f>N33</f>
        <v>0</v>
      </c>
      <c r="BK31" s="70">
        <f>W33</f>
        <v>0</v>
      </c>
      <c r="BM31" s="78" t="str">
        <f>IF(C31=0,"Preencha o campo '"&amp;BM30&amp;"'",0)</f>
        <v>Preencha o campo 'Nome'</v>
      </c>
      <c r="BN31" s="49" t="str">
        <f>IF(Q31=0,"Preencha o campo '"&amp;BN30&amp;"'",0)</f>
        <v>Preencha o campo 'Doc. Identidade (RG)'</v>
      </c>
      <c r="BO31" s="49" t="str">
        <f>IF(X31=0,"Preencha o campo '"&amp;BO30&amp;"'",0)</f>
        <v>Preencha o campo 'CPF'</v>
      </c>
      <c r="BP31" s="49" t="str">
        <f>IF(OR(AD31=0,AF31=0),"Preencha os campos '"&amp;BP30&amp;"'",0)</f>
        <v>Preencha os campos 'DDD-Celular'</v>
      </c>
      <c r="BQ31" s="113">
        <v>0</v>
      </c>
      <c r="BY31" s="6">
        <f t="shared" si="1"/>
        <v>6</v>
      </c>
      <c r="BZ31" s="70" t="str">
        <f>IF(BM31&lt;&gt;0,BM31,IF(BN31&lt;&gt;0,BN31,IF(BO31&lt;&gt;0,BO31,IF(BP31&lt;&gt;0,BP31,0))))</f>
        <v>Preencha o campo 'Nome'</v>
      </c>
      <c r="CA31" s="68" t="str">
        <f>IF(BZ31=0,0,BZ31&amp;" para o "&amp;C29)</f>
        <v>Preencha o campo 'Nome' para o Responsável Técnico 1</v>
      </c>
      <c r="CB31" s="6" t="s">
        <v>52</v>
      </c>
      <c r="CK31" s="112" t="str">
        <f>IF(BM31=0,"",BM31&amp;";")&amp;
IF(BN31=0,"",BN31&amp;";")&amp;
IF(BO31=0,"",BO31&amp;";")&amp;
IF(BP31=0,"",BP31&amp;";")&amp;
IF(BQ31=0,"",BQ31&amp;";")</f>
        <v>Preencha o campo 'Nome';Preencha o campo 'Doc. Identidade (RG)';Preencha o campo 'CPF';Preencha os campos 'DDD-Celular';</v>
      </c>
      <c r="CL31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</v>
      </c>
      <c r="CM31" s="50" t="s">
        <v>52</v>
      </c>
      <c r="CN31" s="45"/>
    </row>
    <row r="32" spans="3:92">
      <c r="C32" s="16" t="s">
        <v>83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 t="s">
        <v>58</v>
      </c>
      <c r="O32" s="10"/>
      <c r="P32" s="10"/>
      <c r="Q32" s="10"/>
      <c r="R32" s="10"/>
      <c r="S32" s="10"/>
      <c r="T32" s="10"/>
      <c r="U32" s="10"/>
      <c r="V32" s="10"/>
      <c r="W32" s="10" t="s">
        <v>59</v>
      </c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7"/>
      <c r="BC32" s="44"/>
      <c r="BD32" s="70">
        <f>BD31</f>
        <v>0</v>
      </c>
      <c r="BE32" s="70">
        <f t="shared" ref="BE32:BE41" si="4">BE31</f>
        <v>0</v>
      </c>
      <c r="BF32" s="70">
        <f t="shared" ref="BF32:BF41" si="5">BF31</f>
        <v>0</v>
      </c>
      <c r="BG32" s="70">
        <f t="shared" ref="BG32:BG41" si="6">BG31</f>
        <v>0</v>
      </c>
      <c r="BH32" s="70">
        <f t="shared" ref="BH32:BH41" si="7">BH31</f>
        <v>0</v>
      </c>
      <c r="BI32" s="70" t="str">
        <f t="shared" ref="BI32:BI41" si="8">BI31</f>
        <v>Eng.Civil</v>
      </c>
      <c r="BJ32" s="70">
        <f t="shared" ref="BJ32:BJ41" si="9">BJ31</f>
        <v>0</v>
      </c>
      <c r="BK32" s="70">
        <f t="shared" ref="BK32:BK41" si="10">BK31</f>
        <v>0</v>
      </c>
      <c r="BM32" s="52" t="str">
        <f>C32</f>
        <v>Formação</v>
      </c>
      <c r="BN32" s="52" t="str">
        <f>N32</f>
        <v>Nº CREA/CAU</v>
      </c>
      <c r="BO32" s="52" t="str">
        <f>W32</f>
        <v>UF do CREA/CAU</v>
      </c>
      <c r="BP32" s="6">
        <v>0</v>
      </c>
      <c r="BR32" s="52" t="s">
        <v>83</v>
      </c>
      <c r="BY32" s="6">
        <f t="shared" si="1"/>
        <v>6</v>
      </c>
      <c r="CL32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</v>
      </c>
      <c r="CM32" s="50" t="s">
        <v>52</v>
      </c>
      <c r="CN32" s="45"/>
    </row>
    <row r="33" spans="1:92" ht="15" customHeight="1" thickBot="1">
      <c r="C33" s="250" t="s">
        <v>84</v>
      </c>
      <c r="D33" s="251"/>
      <c r="E33" s="33"/>
      <c r="F33" s="252" t="s">
        <v>85</v>
      </c>
      <c r="G33" s="202"/>
      <c r="H33" s="251"/>
      <c r="I33" s="33"/>
      <c r="J33" s="242"/>
      <c r="K33" s="183"/>
      <c r="L33" s="183"/>
      <c r="M33" s="243"/>
      <c r="N33" s="253"/>
      <c r="O33" s="231"/>
      <c r="P33" s="231"/>
      <c r="Q33" s="231"/>
      <c r="R33" s="231"/>
      <c r="S33" s="231"/>
      <c r="T33" s="231"/>
      <c r="U33" s="231"/>
      <c r="V33" s="18"/>
      <c r="W33" s="231"/>
      <c r="X33" s="231"/>
      <c r="Y33" s="231"/>
      <c r="Z33" s="231"/>
      <c r="AA33" s="231"/>
      <c r="AB33" s="183"/>
      <c r="AC33" s="183"/>
      <c r="AD33" s="183"/>
      <c r="AE33" s="183"/>
      <c r="AF33" s="183"/>
      <c r="AG33" s="183"/>
      <c r="AH33" s="232"/>
      <c r="BC33" s="44"/>
      <c r="BD33" s="70">
        <f t="shared" ref="BD33:BD41" si="11">BD32</f>
        <v>0</v>
      </c>
      <c r="BE33" s="70">
        <f t="shared" si="4"/>
        <v>0</v>
      </c>
      <c r="BF33" s="70">
        <f t="shared" si="5"/>
        <v>0</v>
      </c>
      <c r="BG33" s="70">
        <f t="shared" si="6"/>
        <v>0</v>
      </c>
      <c r="BH33" s="70">
        <f t="shared" si="7"/>
        <v>0</v>
      </c>
      <c r="BI33" s="70" t="str">
        <f t="shared" si="8"/>
        <v>Eng.Civil</v>
      </c>
      <c r="BJ33" s="70">
        <f t="shared" si="9"/>
        <v>0</v>
      </c>
      <c r="BK33" s="70">
        <f t="shared" si="10"/>
        <v>0</v>
      </c>
      <c r="BM33" s="49" t="str">
        <f>IF(AND(E33=0,I33=0),"Preencha o campo '"&amp;BM32&amp;"'",0)</f>
        <v>Preencha o campo 'Formação'</v>
      </c>
      <c r="BN33" s="49" t="str">
        <f>IF(N33=0,"Preencha o campo '"&amp;BN32&amp;"'",0)</f>
        <v>Preencha o campo 'Nº CREA/CAU'</v>
      </c>
      <c r="BO33" s="49" t="str">
        <f>IF(W33=0,"Preencha o campo '"&amp;BO32&amp;"'",0)</f>
        <v>Preencha o campo 'UF do CREA/CAU'</v>
      </c>
      <c r="BP33" s="6">
        <v>0</v>
      </c>
      <c r="BQ33" s="113">
        <v>0</v>
      </c>
      <c r="BR33" s="29" t="str">
        <f>IF(E33&lt;&gt;0,"Civil",IF(I33&lt;&gt;0,"Arquitetura",""))</f>
        <v/>
      </c>
      <c r="BY33" s="6">
        <f t="shared" si="1"/>
        <v>7</v>
      </c>
      <c r="BZ33" s="70" t="str">
        <f>IF(BM33&lt;&gt;0,BM33,IF(BN33&lt;&gt;0,BN33,IF(BO33&lt;&gt;0,BO33,IF(BP33&lt;&gt;0,BP33,0))))</f>
        <v>Preencha o campo 'Formação'</v>
      </c>
      <c r="CA33" s="68" t="str">
        <f>IF(BZ33=0,0,BZ33&amp;" para o "&amp;C29)</f>
        <v>Preencha o campo 'Formação' para o Responsável Técnico 1</v>
      </c>
      <c r="CB33" s="6" t="s">
        <v>52</v>
      </c>
      <c r="CK33" s="112" t="str">
        <f>IF(BM33=0,"",BM33&amp;";")&amp;
IF(BN33=0,"",BN33&amp;";")&amp;
IF(BO33=0,"",BO33&amp;";")&amp;
IF(BP33=0,"",BP33&amp;";")&amp;
IF(BQ33=0,"",BQ33&amp;";")</f>
        <v>Preencha o campo 'Formação';Preencha o campo 'Nº CREA/CAU';Preencha o campo 'UF do CREA/CAU';</v>
      </c>
      <c r="CL33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33" s="50" t="s">
        <v>52</v>
      </c>
      <c r="CN33" s="45"/>
    </row>
    <row r="34" spans="1:92" ht="13.5" customHeight="1">
      <c r="C34" s="22" t="s">
        <v>86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4"/>
      <c r="O34" s="24"/>
      <c r="P34" s="25" t="s">
        <v>87</v>
      </c>
      <c r="Q34" s="23"/>
      <c r="R34" s="23"/>
      <c r="S34" s="23"/>
      <c r="T34" s="23"/>
      <c r="U34" s="23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7"/>
      <c r="AJ34" s="130" t="s">
        <v>88</v>
      </c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03"/>
      <c r="AV34" s="103"/>
      <c r="AW34" s="103"/>
      <c r="AX34" s="103"/>
      <c r="AY34" s="103"/>
      <c r="AZ34" s="104"/>
      <c r="BC34" s="44"/>
      <c r="BD34" s="70">
        <f t="shared" si="11"/>
        <v>0</v>
      </c>
      <c r="BE34" s="70">
        <f t="shared" si="4"/>
        <v>0</v>
      </c>
      <c r="BF34" s="70">
        <f t="shared" si="5"/>
        <v>0</v>
      </c>
      <c r="BG34" s="70">
        <f t="shared" si="6"/>
        <v>0</v>
      </c>
      <c r="BH34" s="70">
        <f t="shared" si="7"/>
        <v>0</v>
      </c>
      <c r="BI34" s="70" t="str">
        <f t="shared" si="8"/>
        <v>Eng.Civil</v>
      </c>
      <c r="BJ34" s="70">
        <f t="shared" si="9"/>
        <v>0</v>
      </c>
      <c r="BK34" s="70">
        <f t="shared" si="10"/>
        <v>0</v>
      </c>
      <c r="BY34" s="6">
        <f t="shared" si="1"/>
        <v>7</v>
      </c>
      <c r="CF34" s="9" t="s">
        <v>82</v>
      </c>
      <c r="CG34" s="9" t="s">
        <v>89</v>
      </c>
      <c r="CH34" s="29">
        <v>1</v>
      </c>
      <c r="CI34" s="29">
        <v>2</v>
      </c>
      <c r="CL34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34" s="50" t="s">
        <v>52</v>
      </c>
      <c r="CN34" s="45"/>
    </row>
    <row r="35" spans="1:92" ht="13.5" customHeight="1">
      <c r="C35" s="28"/>
      <c r="D35" s="21" t="s">
        <v>90</v>
      </c>
      <c r="E35" s="4"/>
      <c r="F35" s="31" t="s">
        <v>36</v>
      </c>
      <c r="G35" s="4"/>
      <c r="H35" s="4"/>
      <c r="I35" s="4"/>
      <c r="J35" s="4"/>
      <c r="K35" s="4"/>
      <c r="L35" s="4"/>
      <c r="M35" s="223" t="s">
        <v>91</v>
      </c>
      <c r="N35" s="224"/>
      <c r="O35" s="225"/>
      <c r="P35" s="32"/>
      <c r="Q35" s="4" t="s">
        <v>92</v>
      </c>
      <c r="R35" s="4"/>
      <c r="S35" s="4" t="s">
        <v>93</v>
      </c>
      <c r="T35" s="4"/>
      <c r="U35" s="4" t="s">
        <v>94</v>
      </c>
      <c r="V35" s="4"/>
      <c r="W35" s="4" t="s">
        <v>95</v>
      </c>
      <c r="X35" s="4"/>
      <c r="Y35" s="4" t="s">
        <v>96</v>
      </c>
      <c r="Z35" s="4"/>
      <c r="AA35" s="4" t="s">
        <v>97</v>
      </c>
      <c r="AB35" s="4"/>
      <c r="AC35" s="4"/>
      <c r="AD35" s="4" t="s">
        <v>98</v>
      </c>
      <c r="AE35" s="4"/>
      <c r="AF35" s="40"/>
      <c r="AG35" s="40"/>
      <c r="AH35" s="83"/>
      <c r="AJ35" s="105" t="s">
        <v>99</v>
      </c>
      <c r="AK35" s="106"/>
      <c r="AL35" s="107" t="s">
        <v>100</v>
      </c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9"/>
      <c r="BC35" s="44"/>
      <c r="BD35" s="70">
        <f t="shared" si="11"/>
        <v>0</v>
      </c>
      <c r="BE35" s="70">
        <f t="shared" si="4"/>
        <v>0</v>
      </c>
      <c r="BF35" s="70">
        <f t="shared" si="5"/>
        <v>0</v>
      </c>
      <c r="BG35" s="70">
        <f t="shared" si="6"/>
        <v>0</v>
      </c>
      <c r="BH35" s="70">
        <f t="shared" si="7"/>
        <v>0</v>
      </c>
      <c r="BI35" s="70" t="str">
        <f t="shared" si="8"/>
        <v>Eng.Civil</v>
      </c>
      <c r="BJ35" s="70">
        <f t="shared" si="9"/>
        <v>0</v>
      </c>
      <c r="BK35" s="70">
        <f t="shared" si="10"/>
        <v>0</v>
      </c>
      <c r="BM35" s="55" t="str">
        <f>D35</f>
        <v>UF</v>
      </c>
      <c r="BN35" s="55" t="str">
        <f>F35</f>
        <v>Micro</v>
      </c>
      <c r="BO35" s="52" t="s">
        <v>101</v>
      </c>
      <c r="BP35" s="52" t="str">
        <f>P34</f>
        <v>Pacotes de Serviços</v>
      </c>
      <c r="BQ35" s="6" t="s">
        <v>52</v>
      </c>
      <c r="BR35" s="6">
        <v>1</v>
      </c>
      <c r="BT35" s="6">
        <v>2</v>
      </c>
      <c r="BV35" s="6">
        <v>3</v>
      </c>
      <c r="BW35" s="50" t="s">
        <v>102</v>
      </c>
      <c r="BX35" s="9" t="s">
        <v>103</v>
      </c>
      <c r="BY35" s="6">
        <f t="shared" si="1"/>
        <v>7</v>
      </c>
      <c r="CB35" s="9"/>
      <c r="CF35" s="101">
        <f>CD41</f>
        <v>0</v>
      </c>
      <c r="CG35" s="101" t="s">
        <v>104</v>
      </c>
      <c r="CH35" s="102" t="str">
        <f>IFERROR(VLOOKUP(CH34,$CD36:$CE41,2,FALSE),"")</f>
        <v/>
      </c>
      <c r="CI35" s="102" t="str">
        <f>IFERROR(VLOOKUP(CI34,$CD36:$CE41,2,FALSE),"")</f>
        <v/>
      </c>
      <c r="CL35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35" s="50" t="s">
        <v>52</v>
      </c>
      <c r="CN35" s="45"/>
    </row>
    <row r="36" spans="1:92" ht="15" customHeight="1">
      <c r="A36" s="9">
        <f>A27+1</f>
        <v>1</v>
      </c>
      <c r="C36" s="80">
        <v>1</v>
      </c>
      <c r="D36" s="76"/>
      <c r="E36" s="4"/>
      <c r="F36" s="218"/>
      <c r="G36" s="219"/>
      <c r="H36" s="219"/>
      <c r="I36" s="219"/>
      <c r="J36" s="219"/>
      <c r="K36" s="219"/>
      <c r="L36" s="220"/>
      <c r="M36" s="221" t="str">
        <f>IFERROR(VLOOKUP(F36,Suporte!CL:CQ,3,FALSE),"")</f>
        <v/>
      </c>
      <c r="N36" s="222"/>
      <c r="O36" s="222"/>
      <c r="P36" s="89"/>
      <c r="Q36" s="99"/>
      <c r="R36" s="89"/>
      <c r="S36" s="99"/>
      <c r="T36" s="89"/>
      <c r="U36" s="99"/>
      <c r="V36" s="89"/>
      <c r="W36" s="99"/>
      <c r="X36" s="89"/>
      <c r="Y36" s="99"/>
      <c r="Z36" s="89"/>
      <c r="AA36" s="99"/>
      <c r="AB36" s="88"/>
      <c r="AC36" s="90"/>
      <c r="AD36" s="97" t="s">
        <v>105</v>
      </c>
      <c r="AE36" s="91"/>
      <c r="AF36" s="91"/>
      <c r="AG36" s="91"/>
      <c r="AH36" s="92"/>
      <c r="AJ36" s="115" t="s">
        <v>106</v>
      </c>
      <c r="AK36" s="117"/>
      <c r="AL36" s="114" t="s">
        <v>107</v>
      </c>
      <c r="AM36" s="116"/>
      <c r="AN36" s="116"/>
      <c r="AO36" s="116"/>
      <c r="AP36" s="116"/>
      <c r="AQ36" s="116"/>
      <c r="AR36" s="116"/>
      <c r="AS36" s="116"/>
      <c r="AT36" s="116"/>
      <c r="AU36" s="116"/>
      <c r="AV36" s="116"/>
      <c r="AW36" s="116"/>
      <c r="AX36" s="116"/>
      <c r="AY36" s="116"/>
      <c r="AZ36" s="123"/>
      <c r="BC36" s="44"/>
      <c r="BD36" s="70">
        <f t="shared" si="11"/>
        <v>0</v>
      </c>
      <c r="BE36" s="70">
        <f t="shared" si="4"/>
        <v>0</v>
      </c>
      <c r="BF36" s="70">
        <f t="shared" si="5"/>
        <v>0</v>
      </c>
      <c r="BG36" s="70">
        <f t="shared" si="6"/>
        <v>0</v>
      </c>
      <c r="BH36" s="70">
        <f t="shared" si="7"/>
        <v>0</v>
      </c>
      <c r="BI36" s="70" t="str">
        <f t="shared" si="8"/>
        <v>Eng.Civil</v>
      </c>
      <c r="BJ36" s="70">
        <f t="shared" si="9"/>
        <v>0</v>
      </c>
      <c r="BK36" s="70">
        <f t="shared" si="10"/>
        <v>0</v>
      </c>
      <c r="BL36" s="6">
        <v>1</v>
      </c>
      <c r="BM36" s="78">
        <f t="shared" ref="BM36:BM38" si="12">IF(AND(D36=0,BL36=1,C31&lt;&gt;0),"Preencha o campo '"&amp;BM35&amp;"'",IF(CD36&gt;2,"Escolha no máximo 2 UFs diferentes",0))</f>
        <v>0</v>
      </c>
      <c r="BN36" s="56">
        <f>IF(AND(D36&lt;&gt;0,F36=0),"Preencha o campo '"&amp;BN35&amp;"'",0)</f>
        <v>0</v>
      </c>
      <c r="BO36" s="49">
        <f>IF(M36="",0,IF(AND(P36=0,R36=0,T36=0,M36=0),"Preencha o campo '"&amp;BO35&amp;"'",IF(OR(AND(BR36="",P36&lt;&gt;0),AND(BT36="",R36&lt;&gt;0),AND(BV36="",T36&lt;&gt;0)),"Preencha corretamente o campo '"&amp;BO35&amp;"'",0)))</f>
        <v>0</v>
      </c>
      <c r="BP36" s="56">
        <f>IF(F36="",0,IF(AND(Q36=0,S36=0,U36=0,W36=0,Y36=0,AA36=0),"Preencha o campo 'Pacote de Serviços'",0))</f>
        <v>0</v>
      </c>
      <c r="BQ36" s="113">
        <v>0</v>
      </c>
      <c r="BR36" s="66" t="str">
        <f t="shared" ref="BR36:BT41" si="13">IF($BW36&gt;=BR$35,".","")</f>
        <v/>
      </c>
      <c r="BS36"/>
      <c r="BT36" s="66" t="str">
        <f>IF($BW36&gt;=BT$35,".","")</f>
        <v/>
      </c>
      <c r="BU36"/>
      <c r="BV36" s="66" t="str">
        <f t="shared" ref="BV36:BV41" si="14">IF($BW36&gt;=BV$35,".","")</f>
        <v/>
      </c>
      <c r="BW36" s="29">
        <f>IF(M36="",0,VLOOKUP(M36,Suporte!CN:CQ,4,FALSE))</f>
        <v>0</v>
      </c>
      <c r="BX36" s="29" t="str">
        <f>SUBSTITUTE(RIGHT(F36,2),")","")</f>
        <v/>
      </c>
      <c r="BY36" s="6">
        <f t="shared" si="1"/>
        <v>7</v>
      </c>
      <c r="BZ36" s="70">
        <f t="shared" ref="BZ36:BZ37" si="15">IF(BM36&lt;&gt;0,BM36,IF(BN36&lt;&gt;0,BN36,IF(BO36&lt;&gt;0,BO36,IF(BP36&lt;&gt;0,BP36,0))))</f>
        <v>0</v>
      </c>
      <c r="CA36" s="68">
        <f>IF(BZ36=0,0,BZ36&amp;" para o "&amp;CB36&amp;" (linha "&amp;ROW(CA36)&amp;")")</f>
        <v>0</v>
      </c>
      <c r="CB36" s="50" t="str">
        <f>IF(CB35&lt;&gt;0,CB35,C29)</f>
        <v>Responsável Técnico 1</v>
      </c>
      <c r="CC36" s="29" t="str">
        <f>IF(OR(CG35="Já",CG35="dados_rt"),"Já",IF(AND(CA36=0,M36&lt;&gt;""),"dados_rt","Inválido"))</f>
        <v>Inválido</v>
      </c>
      <c r="CD36" s="29">
        <f>IF(IFERROR(VLOOKUP(D36,D31:D35,1,FALSE),"")=D36,B35,IF(D36&lt;&gt;D35,B35+1,B35))</f>
        <v>0</v>
      </c>
      <c r="CE36" s="100">
        <f>D36</f>
        <v>0</v>
      </c>
      <c r="CF36" s="29">
        <f>CF35</f>
        <v>0</v>
      </c>
      <c r="CG36" s="29" t="str">
        <f>CG35</f>
        <v>RT1</v>
      </c>
      <c r="CH36" s="29" t="str">
        <f>IF(CF36&gt;1,"UF_"&amp;CG36,"UF")</f>
        <v>UF</v>
      </c>
      <c r="CK36" s="112" t="str">
        <f t="shared" ref="CK36:CK41" si="16">IF(BM36=0,"",BM36&amp;";")&amp;
IF(BN36=0,"",BN36&amp;";")&amp;
IF(BO36=0,"",BO36&amp;";")&amp;
IF(BP36=0,"",BP36&amp;";")&amp;
IF(BQ36=0,"",BQ36&amp;";")</f>
        <v/>
      </c>
      <c r="CL36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36" s="50" t="s">
        <v>52</v>
      </c>
      <c r="CN36" s="45"/>
    </row>
    <row r="37" spans="1:92">
      <c r="A37" s="9">
        <f>A36+1</f>
        <v>2</v>
      </c>
      <c r="C37" s="80">
        <f>C36+1</f>
        <v>2</v>
      </c>
      <c r="D37" s="76"/>
      <c r="E37" s="4"/>
      <c r="F37" s="218"/>
      <c r="G37" s="219"/>
      <c r="H37" s="219"/>
      <c r="I37" s="219"/>
      <c r="J37" s="219"/>
      <c r="K37" s="219"/>
      <c r="L37" s="220"/>
      <c r="M37" s="221" t="str">
        <f>IFERROR(VLOOKUP(F37,Suporte!CL:CQ,3,FALSE),"")</f>
        <v/>
      </c>
      <c r="N37" s="222"/>
      <c r="O37" s="222"/>
      <c r="P37" s="89"/>
      <c r="Q37" s="85"/>
      <c r="R37" s="89"/>
      <c r="S37" s="85"/>
      <c r="T37" s="89"/>
      <c r="U37" s="85"/>
      <c r="V37" s="89"/>
      <c r="W37" s="85"/>
      <c r="X37" s="89"/>
      <c r="Y37" s="85"/>
      <c r="Z37" s="89"/>
      <c r="AA37" s="85"/>
      <c r="AB37" s="89"/>
      <c r="AC37" s="79"/>
      <c r="AD37" s="97" t="s">
        <v>108</v>
      </c>
      <c r="AE37" s="84"/>
      <c r="AF37" s="84"/>
      <c r="AG37" s="84"/>
      <c r="AH37" s="93"/>
      <c r="AJ37" s="115" t="s">
        <v>109</v>
      </c>
      <c r="AK37" s="121"/>
      <c r="AL37" s="114" t="s">
        <v>110</v>
      </c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1"/>
      <c r="BC37" s="44"/>
      <c r="BD37" s="70">
        <f t="shared" si="11"/>
        <v>0</v>
      </c>
      <c r="BE37" s="70">
        <f t="shared" si="4"/>
        <v>0</v>
      </c>
      <c r="BF37" s="70">
        <f t="shared" si="5"/>
        <v>0</v>
      </c>
      <c r="BG37" s="70">
        <f t="shared" si="6"/>
        <v>0</v>
      </c>
      <c r="BH37" s="70">
        <f t="shared" si="7"/>
        <v>0</v>
      </c>
      <c r="BI37" s="70" t="str">
        <f t="shared" si="8"/>
        <v>Eng.Civil</v>
      </c>
      <c r="BJ37" s="70">
        <f t="shared" si="9"/>
        <v>0</v>
      </c>
      <c r="BK37" s="70">
        <f t="shared" si="10"/>
        <v>0</v>
      </c>
      <c r="BL37" s="6">
        <v>2</v>
      </c>
      <c r="BM37" s="78">
        <f t="shared" si="12"/>
        <v>0</v>
      </c>
      <c r="BN37" s="56">
        <f t="shared" ref="BN37" si="17">IF(AND(D37&lt;&gt;0,F37=0),"Preencha o campo '"&amp;BN36&amp;"'",0)</f>
        <v>0</v>
      </c>
      <c r="BO37" s="49">
        <f t="shared" ref="BO37:BO41" si="18">IF(M37="",0,IF(AND(P37=0,R37=0,T37=0,M37=0),"Preencha o campo '"&amp;BO36&amp;"'",IF(OR(AND(BR37="",P37&lt;&gt;0),AND(BT37="",R37&lt;&gt;0),AND(BV37="",T37&lt;&gt;0)),"Preencha corretamente o campo '"&amp;BO36&amp;"'",0)))</f>
        <v>0</v>
      </c>
      <c r="BP37" s="56">
        <f t="shared" ref="BP37:BP41" si="19">IF(F37="",0,IF(AND(Q37=0,S37=0,U37=0,W37=0,Y37=0,AA37=0),"Preencha o campo 'Pacote de Serviços'",0))</f>
        <v>0</v>
      </c>
      <c r="BQ37" s="113">
        <v>0</v>
      </c>
      <c r="BR37" s="66" t="str">
        <f t="shared" si="13"/>
        <v/>
      </c>
      <c r="BS37"/>
      <c r="BT37" s="66" t="str">
        <f t="shared" si="13"/>
        <v/>
      </c>
      <c r="BU37"/>
      <c r="BV37" s="66" t="str">
        <f t="shared" si="14"/>
        <v/>
      </c>
      <c r="BW37" s="29">
        <f>IF(M37="",0,VLOOKUP(M37,Suporte!CN:CQ,4,FALSE))</f>
        <v>0</v>
      </c>
      <c r="BX37" s="29" t="str">
        <f t="shared" ref="BX37:BX41" si="20">SUBSTITUTE(RIGHT(F37,2),")","")</f>
        <v/>
      </c>
      <c r="BY37" s="6">
        <f t="shared" si="1"/>
        <v>7</v>
      </c>
      <c r="BZ37" s="70">
        <f t="shared" si="15"/>
        <v>0</v>
      </c>
      <c r="CA37" s="68">
        <f t="shared" ref="CA37:CA41" si="21">IF(BZ37=0,0,BZ37&amp;" para o "&amp;CB37&amp;" (linha "&amp;ROW(CA37)&amp;")")</f>
        <v>0</v>
      </c>
      <c r="CB37" s="50" t="str">
        <f t="shared" ref="CB37:CB41" si="22">IF(CB36&lt;&gt;0,CB36,C30)</f>
        <v>Responsável Técnico 1</v>
      </c>
      <c r="CC37" s="29" t="str">
        <f t="shared" ref="CC37:CC41" si="23">IF(OR(CC36="Já",CC36="dados_rt"),"Já",IF(AND(CA37=0,M37&lt;&gt;""),"dados_rt","Inválido"))</f>
        <v>Inválido</v>
      </c>
      <c r="CD37" s="29">
        <f>IF(IFERROR(VLOOKUP(D37,D32:D36,1,FALSE),"")=D37,CD36,IF(D37&lt;&gt;D36,CD36+1,CD36))</f>
        <v>0</v>
      </c>
      <c r="CE37" s="100">
        <f t="shared" ref="CE37:CE41" si="24">D37</f>
        <v>0</v>
      </c>
      <c r="CF37" s="29">
        <f t="shared" ref="CF37:CF41" si="25">CF36</f>
        <v>0</v>
      </c>
      <c r="CG37" s="29" t="str">
        <f t="shared" ref="CG37:CG41" si="26">CG36</f>
        <v>RT1</v>
      </c>
      <c r="CH37" s="29" t="str">
        <f t="shared" ref="CH37:CH41" si="27">IF(CF37&gt;1,"UF_"&amp;CG37,"UF")</f>
        <v>UF</v>
      </c>
      <c r="CK37" s="112" t="str">
        <f t="shared" si="16"/>
        <v/>
      </c>
      <c r="CL37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37" s="50" t="s">
        <v>52</v>
      </c>
      <c r="CN37" s="45"/>
    </row>
    <row r="38" spans="1:92" ht="15" customHeight="1">
      <c r="A38" s="9">
        <f t="shared" ref="A38:A41" si="28">A37+1</f>
        <v>3</v>
      </c>
      <c r="C38" s="80">
        <f t="shared" ref="C38:C41" si="29">C37+1</f>
        <v>3</v>
      </c>
      <c r="D38" s="76"/>
      <c r="E38" s="4"/>
      <c r="F38" s="218"/>
      <c r="G38" s="219"/>
      <c r="H38" s="219"/>
      <c r="I38" s="219"/>
      <c r="J38" s="219"/>
      <c r="K38" s="219"/>
      <c r="L38" s="220"/>
      <c r="M38" s="221" t="str">
        <f>IFERROR(VLOOKUP(F38,Suporte!CL:CQ,3,FALSE),"")</f>
        <v/>
      </c>
      <c r="N38" s="222"/>
      <c r="O38" s="222"/>
      <c r="P38" s="89"/>
      <c r="Q38" s="85"/>
      <c r="R38" s="89"/>
      <c r="S38" s="85"/>
      <c r="T38" s="89"/>
      <c r="U38" s="85"/>
      <c r="V38" s="89"/>
      <c r="W38" s="85"/>
      <c r="X38" s="89"/>
      <c r="Y38" s="85"/>
      <c r="Z38" s="89"/>
      <c r="AA38" s="85"/>
      <c r="AB38" s="89"/>
      <c r="AC38" s="79"/>
      <c r="AD38" s="97" t="s">
        <v>108</v>
      </c>
      <c r="AE38" s="84"/>
      <c r="AF38" s="84"/>
      <c r="AG38" s="84"/>
      <c r="AH38" s="93"/>
      <c r="AJ38" s="120"/>
      <c r="AK38" s="122"/>
      <c r="AL38" s="127" t="s">
        <v>111</v>
      </c>
      <c r="AM38" s="128"/>
      <c r="AN38" s="128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8"/>
      <c r="AZ38" s="129"/>
      <c r="BC38" s="44"/>
      <c r="BD38" s="70">
        <f t="shared" si="11"/>
        <v>0</v>
      </c>
      <c r="BE38" s="70">
        <f t="shared" si="4"/>
        <v>0</v>
      </c>
      <c r="BF38" s="70">
        <f t="shared" si="5"/>
        <v>0</v>
      </c>
      <c r="BG38" s="70">
        <f t="shared" si="6"/>
        <v>0</v>
      </c>
      <c r="BH38" s="70">
        <f t="shared" si="7"/>
        <v>0</v>
      </c>
      <c r="BI38" s="70" t="str">
        <f t="shared" si="8"/>
        <v>Eng.Civil</v>
      </c>
      <c r="BJ38" s="70">
        <f t="shared" si="9"/>
        <v>0</v>
      </c>
      <c r="BK38" s="70">
        <f t="shared" si="10"/>
        <v>0</v>
      </c>
      <c r="BL38" s="6">
        <v>3</v>
      </c>
      <c r="BM38" s="78">
        <f t="shared" si="12"/>
        <v>0</v>
      </c>
      <c r="BN38" s="56">
        <f t="shared" ref="BN38:BN41" si="30">IF(AND(D38&lt;&gt;0,F38=0),"Preencha o campo '"&amp;BN37&amp;"'",0)</f>
        <v>0</v>
      </c>
      <c r="BO38" s="49">
        <f t="shared" si="18"/>
        <v>0</v>
      </c>
      <c r="BP38" s="56">
        <f t="shared" si="19"/>
        <v>0</v>
      </c>
      <c r="BQ38" s="113">
        <v>0</v>
      </c>
      <c r="BR38" s="66" t="str">
        <f t="shared" si="13"/>
        <v/>
      </c>
      <c r="BS38"/>
      <c r="BT38" s="66" t="str">
        <f t="shared" si="13"/>
        <v/>
      </c>
      <c r="BU38"/>
      <c r="BV38" s="66" t="str">
        <f t="shared" si="14"/>
        <v/>
      </c>
      <c r="BW38" s="29">
        <f>IF(M38="",0,VLOOKUP(M38,Suporte!CN:CQ,4,FALSE))</f>
        <v>0</v>
      </c>
      <c r="BX38" s="29" t="str">
        <f t="shared" si="20"/>
        <v/>
      </c>
      <c r="BY38" s="6">
        <f t="shared" ref="BY38:BY41" si="31">IF(BZ38=0,BY37,BY37+1)</f>
        <v>7</v>
      </c>
      <c r="BZ38" s="70">
        <f t="shared" ref="BZ38:BZ41" si="32">IF(BM38&lt;&gt;0,BM38,IF(BN38&lt;&gt;0,BN38,IF(BO38&lt;&gt;0,BO38,IF(BP38&lt;&gt;0,BP38,0))))</f>
        <v>0</v>
      </c>
      <c r="CA38" s="68">
        <f t="shared" si="21"/>
        <v>0</v>
      </c>
      <c r="CB38" s="50" t="str">
        <f t="shared" si="22"/>
        <v>Responsável Técnico 1</v>
      </c>
      <c r="CC38" s="29" t="str">
        <f t="shared" si="23"/>
        <v>Inválido</v>
      </c>
      <c r="CD38" s="29">
        <f>IF(IFERROR(VLOOKUP(D38,D33:D37,1,FALSE),"")=D38,CD37,IF(D38&lt;&gt;D37,CD37+1,CD37))</f>
        <v>0</v>
      </c>
      <c r="CE38" s="100">
        <f t="shared" si="24"/>
        <v>0</v>
      </c>
      <c r="CF38" s="29">
        <f t="shared" si="25"/>
        <v>0</v>
      </c>
      <c r="CG38" s="29" t="str">
        <f t="shared" si="26"/>
        <v>RT1</v>
      </c>
      <c r="CH38" s="29" t="str">
        <f t="shared" si="27"/>
        <v>UF</v>
      </c>
      <c r="CK38" s="112" t="str">
        <f t="shared" si="16"/>
        <v/>
      </c>
      <c r="CL38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38" s="50" t="s">
        <v>52</v>
      </c>
      <c r="CN38" s="45"/>
    </row>
    <row r="39" spans="1:92" ht="15" customHeight="1">
      <c r="A39" s="9">
        <f t="shared" si="28"/>
        <v>4</v>
      </c>
      <c r="C39" s="80">
        <f t="shared" si="29"/>
        <v>4</v>
      </c>
      <c r="D39" s="76"/>
      <c r="E39" s="4"/>
      <c r="F39" s="218"/>
      <c r="G39" s="219"/>
      <c r="H39" s="219"/>
      <c r="I39" s="219"/>
      <c r="J39" s="219"/>
      <c r="K39" s="219"/>
      <c r="L39" s="220"/>
      <c r="M39" s="221" t="str">
        <f>IFERROR(VLOOKUP(F39,Suporte!CL:CQ,3,FALSE),"")</f>
        <v/>
      </c>
      <c r="N39" s="222"/>
      <c r="O39" s="222"/>
      <c r="P39" s="89"/>
      <c r="Q39" s="85"/>
      <c r="R39" s="89"/>
      <c r="S39" s="85"/>
      <c r="T39" s="89"/>
      <c r="U39" s="85"/>
      <c r="V39" s="89"/>
      <c r="W39" s="85"/>
      <c r="X39" s="89"/>
      <c r="Y39" s="85"/>
      <c r="Z39" s="89"/>
      <c r="AA39" s="85"/>
      <c r="AB39" s="89"/>
      <c r="AC39" s="79"/>
      <c r="AD39" s="97" t="s">
        <v>108</v>
      </c>
      <c r="AE39" s="84"/>
      <c r="AF39" s="84"/>
      <c r="AG39" s="84"/>
      <c r="AH39" s="93"/>
      <c r="AJ39" s="118" t="s">
        <v>112</v>
      </c>
      <c r="AK39" s="119"/>
      <c r="AL39" s="124" t="s">
        <v>113</v>
      </c>
      <c r="AM39" s="125"/>
      <c r="AN39" s="125"/>
      <c r="AO39" s="125"/>
      <c r="AP39" s="125"/>
      <c r="AQ39" s="125"/>
      <c r="AR39" s="125"/>
      <c r="AS39" s="125"/>
      <c r="AT39" s="125"/>
      <c r="AU39" s="125"/>
      <c r="AV39" s="125"/>
      <c r="AW39" s="125"/>
      <c r="AX39" s="125"/>
      <c r="AY39" s="125"/>
      <c r="AZ39" s="126"/>
      <c r="BC39" s="44"/>
      <c r="BD39" s="70">
        <f t="shared" si="11"/>
        <v>0</v>
      </c>
      <c r="BE39" s="70">
        <f t="shared" si="4"/>
        <v>0</v>
      </c>
      <c r="BF39" s="70">
        <f t="shared" si="5"/>
        <v>0</v>
      </c>
      <c r="BG39" s="70">
        <f t="shared" si="6"/>
        <v>0</v>
      </c>
      <c r="BH39" s="70">
        <f t="shared" si="7"/>
        <v>0</v>
      </c>
      <c r="BI39" s="70" t="str">
        <f t="shared" si="8"/>
        <v>Eng.Civil</v>
      </c>
      <c r="BJ39" s="70">
        <f t="shared" si="9"/>
        <v>0</v>
      </c>
      <c r="BK39" s="70">
        <f t="shared" si="10"/>
        <v>0</v>
      </c>
      <c r="BL39" s="6">
        <v>4</v>
      </c>
      <c r="BM39" s="78">
        <f>IF(AND(D39=0,BL39=1,C34&lt;&gt;0),"Preencha o campo '"&amp;BM38&amp;"'",IF(CD39&gt;2,"Escolha no máximo 2 UFs diferentes",0))</f>
        <v>0</v>
      </c>
      <c r="BN39" s="56">
        <f t="shared" si="30"/>
        <v>0</v>
      </c>
      <c r="BO39" s="49">
        <f t="shared" si="18"/>
        <v>0</v>
      </c>
      <c r="BP39" s="56">
        <f t="shared" si="19"/>
        <v>0</v>
      </c>
      <c r="BQ39" s="113">
        <v>0</v>
      </c>
      <c r="BR39" s="66" t="str">
        <f t="shared" si="13"/>
        <v/>
      </c>
      <c r="BS39"/>
      <c r="BT39" s="66" t="str">
        <f t="shared" si="13"/>
        <v/>
      </c>
      <c r="BU39"/>
      <c r="BV39" s="66" t="str">
        <f t="shared" si="14"/>
        <v/>
      </c>
      <c r="BW39" s="29">
        <f>IF(M39="",0,VLOOKUP(M39,Suporte!CN:CQ,4,FALSE))</f>
        <v>0</v>
      </c>
      <c r="BX39" s="29" t="str">
        <f t="shared" si="20"/>
        <v/>
      </c>
      <c r="BY39" s="6">
        <f t="shared" si="31"/>
        <v>7</v>
      </c>
      <c r="BZ39" s="70">
        <f t="shared" si="32"/>
        <v>0</v>
      </c>
      <c r="CA39" s="68">
        <f t="shared" si="21"/>
        <v>0</v>
      </c>
      <c r="CB39" s="50" t="str">
        <f t="shared" si="22"/>
        <v>Responsável Técnico 1</v>
      </c>
      <c r="CC39" s="29" t="str">
        <f t="shared" si="23"/>
        <v>Inválido</v>
      </c>
      <c r="CD39" s="29">
        <f>IF(IFERROR(VLOOKUP(D39,D34:D38,1,FALSE),"")=D39,CD38,IF(D39&lt;&gt;D38,CD38+1,CD38))</f>
        <v>0</v>
      </c>
      <c r="CE39" s="100">
        <f t="shared" si="24"/>
        <v>0</v>
      </c>
      <c r="CF39" s="29">
        <f t="shared" si="25"/>
        <v>0</v>
      </c>
      <c r="CG39" s="29" t="str">
        <f t="shared" si="26"/>
        <v>RT1</v>
      </c>
      <c r="CH39" s="29" t="str">
        <f t="shared" si="27"/>
        <v>UF</v>
      </c>
      <c r="CK39" s="112" t="str">
        <f t="shared" si="16"/>
        <v/>
      </c>
      <c r="CL39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39" s="50" t="s">
        <v>52</v>
      </c>
      <c r="CN39" s="45"/>
    </row>
    <row r="40" spans="1:92" ht="15" customHeight="1">
      <c r="A40" s="9">
        <f t="shared" si="28"/>
        <v>5</v>
      </c>
      <c r="C40" s="80">
        <f t="shared" si="29"/>
        <v>5</v>
      </c>
      <c r="D40" s="76"/>
      <c r="E40" s="4"/>
      <c r="F40" s="218"/>
      <c r="G40" s="219"/>
      <c r="H40" s="219"/>
      <c r="I40" s="219"/>
      <c r="J40" s="219"/>
      <c r="K40" s="219"/>
      <c r="L40" s="220"/>
      <c r="M40" s="221" t="str">
        <f>IFERROR(VLOOKUP(F40,Suporte!CL:CQ,3,FALSE),"")</f>
        <v/>
      </c>
      <c r="N40" s="222"/>
      <c r="O40" s="222"/>
      <c r="P40" s="89"/>
      <c r="Q40" s="85"/>
      <c r="R40" s="89"/>
      <c r="S40" s="85"/>
      <c r="T40" s="89"/>
      <c r="U40" s="85"/>
      <c r="V40" s="89"/>
      <c r="W40" s="85"/>
      <c r="X40" s="89"/>
      <c r="Y40" s="85"/>
      <c r="Z40" s="89"/>
      <c r="AA40" s="85"/>
      <c r="AB40" s="89"/>
      <c r="AC40" s="79"/>
      <c r="AD40" s="97" t="s">
        <v>114</v>
      </c>
      <c r="AE40" s="84"/>
      <c r="AF40" s="84"/>
      <c r="AG40" s="84"/>
      <c r="AH40" s="93"/>
      <c r="AJ40" s="105" t="s">
        <v>115</v>
      </c>
      <c r="AK40" s="106"/>
      <c r="AL40" s="107" t="s">
        <v>116</v>
      </c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  <c r="AX40" s="108"/>
      <c r="AY40" s="108"/>
      <c r="AZ40" s="109"/>
      <c r="BC40" s="44"/>
      <c r="BD40" s="70">
        <f t="shared" si="11"/>
        <v>0</v>
      </c>
      <c r="BE40" s="70">
        <f t="shared" si="4"/>
        <v>0</v>
      </c>
      <c r="BF40" s="70">
        <f t="shared" si="5"/>
        <v>0</v>
      </c>
      <c r="BG40" s="70">
        <f t="shared" si="6"/>
        <v>0</v>
      </c>
      <c r="BH40" s="70">
        <f t="shared" si="7"/>
        <v>0</v>
      </c>
      <c r="BI40" s="70" t="str">
        <f t="shared" si="8"/>
        <v>Eng.Civil</v>
      </c>
      <c r="BJ40" s="70">
        <f t="shared" si="9"/>
        <v>0</v>
      </c>
      <c r="BK40" s="70">
        <f t="shared" si="10"/>
        <v>0</v>
      </c>
      <c r="BL40" s="6">
        <v>5</v>
      </c>
      <c r="BM40" s="78">
        <f t="shared" ref="BM40:BM41" si="33">IF(AND(D40=0,BL40=1,C35&lt;&gt;0),"Preencha o campo '"&amp;BM39&amp;"'",IF(CD40&gt;2,"Escolha no máximo 2 UFs diferentes",0))</f>
        <v>0</v>
      </c>
      <c r="BN40" s="56">
        <f t="shared" si="30"/>
        <v>0</v>
      </c>
      <c r="BO40" s="49">
        <f t="shared" si="18"/>
        <v>0</v>
      </c>
      <c r="BP40" s="56">
        <f t="shared" si="19"/>
        <v>0</v>
      </c>
      <c r="BQ40" s="113">
        <v>0</v>
      </c>
      <c r="BR40" s="66" t="str">
        <f t="shared" si="13"/>
        <v/>
      </c>
      <c r="BS40"/>
      <c r="BT40" s="66" t="str">
        <f t="shared" si="13"/>
        <v/>
      </c>
      <c r="BU40"/>
      <c r="BV40" s="66" t="str">
        <f t="shared" si="14"/>
        <v/>
      </c>
      <c r="BW40" s="29">
        <f>IF(M40="",0,VLOOKUP(M40,Suporte!CN:CQ,4,FALSE))</f>
        <v>0</v>
      </c>
      <c r="BX40" s="29" t="str">
        <f t="shared" si="20"/>
        <v/>
      </c>
      <c r="BY40" s="6">
        <f t="shared" si="31"/>
        <v>7</v>
      </c>
      <c r="BZ40" s="70">
        <f t="shared" si="32"/>
        <v>0</v>
      </c>
      <c r="CA40" s="68">
        <f t="shared" si="21"/>
        <v>0</v>
      </c>
      <c r="CB40" s="50" t="str">
        <f t="shared" si="22"/>
        <v>Responsável Técnico 1</v>
      </c>
      <c r="CC40" s="29" t="str">
        <f t="shared" si="23"/>
        <v>Inválido</v>
      </c>
      <c r="CD40" s="29">
        <f>IF(IFERROR(VLOOKUP(D40,D35:D39,1,FALSE),"")=D40,CD39,IF(D40&lt;&gt;D39,CD39+1,CD39))</f>
        <v>0</v>
      </c>
      <c r="CE40" s="100">
        <f t="shared" si="24"/>
        <v>0</v>
      </c>
      <c r="CF40" s="29">
        <f t="shared" si="25"/>
        <v>0</v>
      </c>
      <c r="CG40" s="29" t="str">
        <f t="shared" si="26"/>
        <v>RT1</v>
      </c>
      <c r="CH40" s="29" t="str">
        <f t="shared" si="27"/>
        <v>UF</v>
      </c>
      <c r="CK40" s="112" t="str">
        <f t="shared" si="16"/>
        <v/>
      </c>
      <c r="CL40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40" s="50" t="s">
        <v>52</v>
      </c>
      <c r="CN40" s="45"/>
    </row>
    <row r="41" spans="1:92" ht="13.5" customHeight="1" thickBot="1">
      <c r="A41" s="9">
        <f t="shared" si="28"/>
        <v>6</v>
      </c>
      <c r="C41" s="81">
        <f t="shared" si="29"/>
        <v>6</v>
      </c>
      <c r="D41" s="37"/>
      <c r="E41" s="18"/>
      <c r="F41" s="239"/>
      <c r="G41" s="240"/>
      <c r="H41" s="240"/>
      <c r="I41" s="240"/>
      <c r="J41" s="240"/>
      <c r="K41" s="240"/>
      <c r="L41" s="241"/>
      <c r="M41" s="244" t="str">
        <f>IFERROR(VLOOKUP(F41,Suporte!CL:CQ,3,FALSE),"")</f>
        <v/>
      </c>
      <c r="N41" s="245"/>
      <c r="O41" s="245"/>
      <c r="P41" s="94"/>
      <c r="Q41" s="86"/>
      <c r="R41" s="94"/>
      <c r="S41" s="86"/>
      <c r="T41" s="94"/>
      <c r="U41" s="86"/>
      <c r="V41" s="94"/>
      <c r="W41" s="86"/>
      <c r="X41" s="94"/>
      <c r="Y41" s="86"/>
      <c r="Z41" s="94"/>
      <c r="AA41" s="86"/>
      <c r="AB41" s="94"/>
      <c r="AC41" s="35"/>
      <c r="AD41" s="98" t="s">
        <v>114</v>
      </c>
      <c r="AE41" s="95"/>
      <c r="AF41" s="95"/>
      <c r="AG41" s="95"/>
      <c r="AH41" s="96"/>
      <c r="AJ41" s="105" t="s">
        <v>117</v>
      </c>
      <c r="AK41" s="106"/>
      <c r="AL41" s="107" t="s">
        <v>118</v>
      </c>
      <c r="AM41" s="108"/>
      <c r="AN41" s="108"/>
      <c r="AO41" s="108"/>
      <c r="AP41" s="108"/>
      <c r="AQ41" s="108"/>
      <c r="AR41" s="108"/>
      <c r="AS41" s="108"/>
      <c r="AT41" s="108"/>
      <c r="AU41" s="108"/>
      <c r="AV41" s="108"/>
      <c r="AW41" s="108"/>
      <c r="AX41" s="108"/>
      <c r="AY41" s="108"/>
      <c r="AZ41" s="109"/>
      <c r="BC41" s="44"/>
      <c r="BD41" s="70">
        <f t="shared" si="11"/>
        <v>0</v>
      </c>
      <c r="BE41" s="70">
        <f t="shared" si="4"/>
        <v>0</v>
      </c>
      <c r="BF41" s="70">
        <f t="shared" si="5"/>
        <v>0</v>
      </c>
      <c r="BG41" s="70">
        <f t="shared" si="6"/>
        <v>0</v>
      </c>
      <c r="BH41" s="70">
        <f t="shared" si="7"/>
        <v>0</v>
      </c>
      <c r="BI41" s="70" t="str">
        <f t="shared" si="8"/>
        <v>Eng.Civil</v>
      </c>
      <c r="BJ41" s="70">
        <f t="shared" si="9"/>
        <v>0</v>
      </c>
      <c r="BK41" s="70">
        <f t="shared" si="10"/>
        <v>0</v>
      </c>
      <c r="BL41" s="6">
        <v>6</v>
      </c>
      <c r="BM41" s="78">
        <f t="shared" si="33"/>
        <v>0</v>
      </c>
      <c r="BN41" s="56">
        <f t="shared" si="30"/>
        <v>0</v>
      </c>
      <c r="BO41" s="49">
        <f t="shared" si="18"/>
        <v>0</v>
      </c>
      <c r="BP41" s="56">
        <f t="shared" si="19"/>
        <v>0</v>
      </c>
      <c r="BQ41" s="113">
        <v>0</v>
      </c>
      <c r="BR41" s="66" t="str">
        <f t="shared" si="13"/>
        <v/>
      </c>
      <c r="BS41"/>
      <c r="BT41" s="66" t="str">
        <f t="shared" si="13"/>
        <v/>
      </c>
      <c r="BU41"/>
      <c r="BV41" s="66" t="str">
        <f t="shared" si="14"/>
        <v/>
      </c>
      <c r="BW41" s="29">
        <f>IF(M41="",0,VLOOKUP(M41,Suporte!CN:CQ,4,FALSE))</f>
        <v>0</v>
      </c>
      <c r="BX41" s="29" t="str">
        <f t="shared" si="20"/>
        <v/>
      </c>
      <c r="BY41" s="6">
        <f t="shared" si="31"/>
        <v>7</v>
      </c>
      <c r="BZ41" s="70">
        <f t="shared" si="32"/>
        <v>0</v>
      </c>
      <c r="CA41" s="68">
        <f t="shared" si="21"/>
        <v>0</v>
      </c>
      <c r="CB41" s="50" t="str">
        <f t="shared" si="22"/>
        <v>Responsável Técnico 1</v>
      </c>
      <c r="CC41" s="29" t="str">
        <f t="shared" si="23"/>
        <v>Inválido</v>
      </c>
      <c r="CD41" s="29">
        <f>IF(IFERROR(VLOOKUP(D41,D36:D40,1,FALSE),"")=D41,CD40,IF(D41&lt;&gt;D40,CD40+1,CD40))</f>
        <v>0</v>
      </c>
      <c r="CE41" s="100">
        <f t="shared" si="24"/>
        <v>0</v>
      </c>
      <c r="CF41" s="29">
        <f t="shared" si="25"/>
        <v>0</v>
      </c>
      <c r="CG41" s="29" t="str">
        <f t="shared" si="26"/>
        <v>RT1</v>
      </c>
      <c r="CH41" s="29" t="str">
        <f t="shared" si="27"/>
        <v>UF</v>
      </c>
      <c r="CK41" s="112" t="str">
        <f t="shared" si="16"/>
        <v/>
      </c>
      <c r="CL41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41" s="50" t="s">
        <v>52</v>
      </c>
      <c r="CN41" s="45"/>
    </row>
    <row r="42" spans="1:92" ht="28.5" customHeight="1" thickBot="1">
      <c r="C42" s="256"/>
      <c r="D42" s="256"/>
      <c r="E42" s="256"/>
      <c r="F42" s="256"/>
      <c r="G42" s="256"/>
      <c r="H42" s="256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6"/>
      <c r="U42" s="256"/>
      <c r="V42" s="256"/>
      <c r="W42" s="256"/>
      <c r="X42" s="256"/>
      <c r="Y42" s="256"/>
      <c r="Z42" s="256"/>
      <c r="AA42" s="256"/>
      <c r="AB42" s="256"/>
      <c r="AC42" s="256"/>
      <c r="AD42" s="256"/>
      <c r="AE42" s="256"/>
      <c r="AF42" s="256"/>
      <c r="AG42" s="256"/>
      <c r="AH42" s="256"/>
      <c r="BC42" s="44"/>
      <c r="BS42"/>
      <c r="BU42"/>
      <c r="BW42" s="9"/>
      <c r="BX42" s="9"/>
      <c r="BY42" s="6">
        <f t="shared" si="1"/>
        <v>7</v>
      </c>
      <c r="CB42" s="9"/>
      <c r="CL42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42" s="50" t="s">
        <v>52</v>
      </c>
      <c r="CN42" s="45"/>
    </row>
    <row r="43" spans="1:92" ht="17.45" customHeight="1" thickBot="1">
      <c r="C43" s="246" t="s">
        <v>119</v>
      </c>
      <c r="D43" s="247"/>
      <c r="E43" s="247"/>
      <c r="F43" s="247"/>
      <c r="G43" s="247"/>
      <c r="H43" s="247"/>
      <c r="I43" s="247"/>
      <c r="J43" s="247"/>
      <c r="K43" s="247"/>
      <c r="L43" s="247"/>
      <c r="M43" s="247"/>
      <c r="N43" s="247"/>
      <c r="O43" s="247"/>
      <c r="P43" s="247"/>
      <c r="Q43" s="247"/>
      <c r="R43" s="247"/>
      <c r="S43" s="247"/>
      <c r="T43" s="247"/>
      <c r="U43" s="247"/>
      <c r="V43" s="247"/>
      <c r="W43" s="247"/>
      <c r="X43" s="247"/>
      <c r="Y43" s="247"/>
      <c r="Z43" s="247"/>
      <c r="AA43" s="247"/>
      <c r="AB43" s="247"/>
      <c r="AC43" s="247"/>
      <c r="AD43" s="247"/>
      <c r="AE43" s="247"/>
      <c r="AF43" s="247"/>
      <c r="AG43" s="247"/>
      <c r="AH43" s="248"/>
      <c r="BC43" s="44"/>
      <c r="BS43"/>
      <c r="BU43"/>
      <c r="BW43" s="9"/>
      <c r="BX43" s="9"/>
      <c r="BY43" s="6">
        <f t="shared" si="1"/>
        <v>7</v>
      </c>
      <c r="CB43" s="9"/>
      <c r="CL43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43" s="50" t="s">
        <v>52</v>
      </c>
      <c r="CN43" s="45"/>
    </row>
    <row r="44" spans="1:92">
      <c r="C44" s="16" t="s">
        <v>26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 t="s">
        <v>80</v>
      </c>
      <c r="O44" s="10"/>
      <c r="P44" s="10"/>
      <c r="Q44" s="10"/>
      <c r="R44" s="10"/>
      <c r="S44" s="10"/>
      <c r="T44" s="10"/>
      <c r="U44" s="10"/>
      <c r="V44" s="10"/>
      <c r="W44" s="10" t="s">
        <v>28</v>
      </c>
      <c r="X44" s="10"/>
      <c r="Y44" s="10"/>
      <c r="Z44" s="10"/>
      <c r="AA44" s="10"/>
      <c r="AB44" s="10"/>
      <c r="AC44" s="53"/>
      <c r="AD44" s="10" t="s">
        <v>65</v>
      </c>
      <c r="AE44" s="10"/>
      <c r="AF44" s="10" t="s">
        <v>29</v>
      </c>
      <c r="AG44" s="51"/>
      <c r="AH44" s="54"/>
      <c r="BC44" s="44"/>
      <c r="BD44" s="70" t="str">
        <f>C44</f>
        <v>Nome</v>
      </c>
      <c r="BE44" s="70" t="str">
        <f>N44</f>
        <v>Doc. Identidade (RG)</v>
      </c>
      <c r="BF44" s="70" t="str">
        <f>W44</f>
        <v>CPF</v>
      </c>
      <c r="BG44" s="70" t="str">
        <f>AD44</f>
        <v>DDD</v>
      </c>
      <c r="BH44" s="70" t="str">
        <f>AF44</f>
        <v>Celular</v>
      </c>
      <c r="BI44" s="70" t="str">
        <f>C46</f>
        <v>Formação</v>
      </c>
      <c r="BJ44" s="70" t="str">
        <f>N46</f>
        <v>Nº CREA/CAU</v>
      </c>
      <c r="BK44" s="70" t="str">
        <f>W46</f>
        <v>UF do CREA/CAU</v>
      </c>
      <c r="BM44" s="52" t="str">
        <f>C44</f>
        <v>Nome</v>
      </c>
      <c r="BN44" s="52" t="str">
        <f>N44</f>
        <v>Doc. Identidade (RG)</v>
      </c>
      <c r="BO44" s="52" t="str">
        <f>W44</f>
        <v>CPF</v>
      </c>
      <c r="BP44" s="52" t="str">
        <f>AD44&amp;"-"&amp;AF44</f>
        <v>DDD-Celular</v>
      </c>
      <c r="BQ44" s="6" t="s">
        <v>52</v>
      </c>
      <c r="BS44"/>
      <c r="BU44"/>
      <c r="BW44" s="9"/>
      <c r="BX44" s="9"/>
      <c r="BY44" s="6">
        <f t="shared" si="1"/>
        <v>7</v>
      </c>
      <c r="CB44" s="9"/>
      <c r="CL44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44" s="50" t="s">
        <v>52</v>
      </c>
      <c r="CN44" s="45"/>
    </row>
    <row r="45" spans="1:92">
      <c r="C45" s="197"/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4"/>
      <c r="P45" s="15"/>
      <c r="Q45" s="229"/>
      <c r="R45" s="188"/>
      <c r="S45" s="188"/>
      <c r="T45" s="188"/>
      <c r="U45" s="188"/>
      <c r="V45" s="4"/>
      <c r="W45" s="15"/>
      <c r="X45" s="229"/>
      <c r="Y45" s="188"/>
      <c r="Z45" s="188"/>
      <c r="AA45" s="188"/>
      <c r="AB45" s="4"/>
      <c r="AC45" s="11"/>
      <c r="AD45" s="34"/>
      <c r="AE45" s="12"/>
      <c r="AF45" s="188"/>
      <c r="AG45" s="188"/>
      <c r="AH45" s="189"/>
      <c r="BC45" s="44"/>
      <c r="BD45" s="70">
        <f>C45</f>
        <v>0</v>
      </c>
      <c r="BE45" s="70">
        <f>Q45</f>
        <v>0</v>
      </c>
      <c r="BF45" s="70">
        <f>X45</f>
        <v>0</v>
      </c>
      <c r="BG45" s="70">
        <f>AD45</f>
        <v>0</v>
      </c>
      <c r="BH45" s="70">
        <f>AF45</f>
        <v>0</v>
      </c>
      <c r="BI45" s="70" t="str">
        <f>C47</f>
        <v>Eng.Civil</v>
      </c>
      <c r="BJ45" s="70">
        <f>N47</f>
        <v>0</v>
      </c>
      <c r="BK45" s="70">
        <f>W47</f>
        <v>0</v>
      </c>
      <c r="BM45" s="57">
        <v>0</v>
      </c>
      <c r="BN45" s="49">
        <f>IF(C45=0,0,IF(Q45=0,"Preencha o campo '"&amp;BN44&amp;"'",0))</f>
        <v>0</v>
      </c>
      <c r="BO45" s="49">
        <f>IF(C45=0,0,IF(X45=0,"Preencha o campo '"&amp;BO44&amp;"'",0))</f>
        <v>0</v>
      </c>
      <c r="BP45" s="49">
        <f>IF(C45=0,0,IF(OR(AD45=0,AF45=0),"Preencha os campos '"&amp;BP44&amp;"'",0))</f>
        <v>0</v>
      </c>
      <c r="BQ45" s="113">
        <v>0</v>
      </c>
      <c r="BS45"/>
      <c r="BU45"/>
      <c r="BW45" s="9"/>
      <c r="BX45" s="9"/>
      <c r="BY45" s="6">
        <f t="shared" si="1"/>
        <v>7</v>
      </c>
      <c r="BZ45" s="70">
        <f>IF(BM45&lt;&gt;0,BM45,IF(BN45&lt;&gt;0,BN45,IF(BO45&lt;&gt;0,BO45,IF(BP45&lt;&gt;0,BP45,0))))</f>
        <v>0</v>
      </c>
      <c r="CA45" s="68">
        <f>IF(BZ45=0,0,BZ45&amp;" para o "&amp;C43)</f>
        <v>0</v>
      </c>
      <c r="CB45" s="6" t="s">
        <v>52</v>
      </c>
      <c r="CK45" s="112" t="str">
        <f>IF(BM45=0,"",BM45&amp;";")&amp;
IF(BN45=0,"",BN45&amp;";")&amp;
IF(BO45=0,"",BO45&amp;";")&amp;
IF(BP45=0,"",BP45&amp;";")&amp;
IF(BQ45=0,"",BQ45&amp;";")</f>
        <v/>
      </c>
      <c r="CL45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45" s="50" t="s">
        <v>52</v>
      </c>
      <c r="CN45" s="45"/>
    </row>
    <row r="46" spans="1:92">
      <c r="C46" s="16" t="s">
        <v>83</v>
      </c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 t="s">
        <v>58</v>
      </c>
      <c r="O46" s="10"/>
      <c r="P46" s="10"/>
      <c r="Q46" s="10"/>
      <c r="R46" s="10"/>
      <c r="S46" s="10"/>
      <c r="T46" s="10"/>
      <c r="U46" s="10"/>
      <c r="V46" s="10"/>
      <c r="W46" s="10" t="s">
        <v>59</v>
      </c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7"/>
      <c r="BC46" s="44"/>
      <c r="BD46" s="70">
        <f>BD45</f>
        <v>0</v>
      </c>
      <c r="BE46" s="70">
        <f t="shared" ref="BE46:BE55" si="34">BE45</f>
        <v>0</v>
      </c>
      <c r="BF46" s="70">
        <f t="shared" ref="BF46:BF55" si="35">BF45</f>
        <v>0</v>
      </c>
      <c r="BG46" s="70">
        <f t="shared" ref="BG46:BG55" si="36">BG45</f>
        <v>0</v>
      </c>
      <c r="BH46" s="70">
        <f t="shared" ref="BH46:BH55" si="37">BH45</f>
        <v>0</v>
      </c>
      <c r="BI46" s="70" t="str">
        <f t="shared" ref="BI46:BI55" si="38">BI45</f>
        <v>Eng.Civil</v>
      </c>
      <c r="BJ46" s="70">
        <f t="shared" ref="BJ46:BJ55" si="39">BJ45</f>
        <v>0</v>
      </c>
      <c r="BK46" s="70">
        <f t="shared" ref="BK46:BK55" si="40">BK45</f>
        <v>0</v>
      </c>
      <c r="BM46" s="52" t="str">
        <f>C46</f>
        <v>Formação</v>
      </c>
      <c r="BN46" s="52" t="str">
        <f>N46</f>
        <v>Nº CREA/CAU</v>
      </c>
      <c r="BO46" s="52" t="str">
        <f>W46</f>
        <v>UF do CREA/CAU</v>
      </c>
      <c r="BP46" s="6">
        <v>0</v>
      </c>
      <c r="BQ46" s="113">
        <v>0</v>
      </c>
      <c r="BS46"/>
      <c r="BU46"/>
      <c r="BW46" s="9"/>
      <c r="BX46" s="9"/>
      <c r="BY46" s="6">
        <f t="shared" si="1"/>
        <v>7</v>
      </c>
      <c r="CL46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46" s="50" t="s">
        <v>52</v>
      </c>
      <c r="CN46" s="45"/>
    </row>
    <row r="47" spans="1:92" ht="15.75" thickBot="1">
      <c r="C47" s="250" t="s">
        <v>84</v>
      </c>
      <c r="D47" s="251"/>
      <c r="E47" s="33"/>
      <c r="F47" s="252" t="s">
        <v>85</v>
      </c>
      <c r="G47" s="202"/>
      <c r="H47" s="251"/>
      <c r="I47" s="33"/>
      <c r="J47" s="242"/>
      <c r="K47" s="183"/>
      <c r="L47" s="183"/>
      <c r="M47" s="243"/>
      <c r="N47" s="253"/>
      <c r="O47" s="231"/>
      <c r="P47" s="231"/>
      <c r="Q47" s="231"/>
      <c r="R47" s="231"/>
      <c r="S47" s="231"/>
      <c r="T47" s="231"/>
      <c r="U47" s="231"/>
      <c r="V47" s="18"/>
      <c r="W47" s="231"/>
      <c r="X47" s="231"/>
      <c r="Y47" s="231"/>
      <c r="Z47" s="231"/>
      <c r="AA47" s="231"/>
      <c r="AB47" s="183"/>
      <c r="AC47" s="183"/>
      <c r="AD47" s="183"/>
      <c r="AE47" s="183"/>
      <c r="AF47" s="183"/>
      <c r="AG47" s="183"/>
      <c r="AH47" s="232"/>
      <c r="BC47" s="44"/>
      <c r="BD47" s="70">
        <f t="shared" ref="BD47:BD55" si="41">BD46</f>
        <v>0</v>
      </c>
      <c r="BE47" s="70">
        <f t="shared" si="34"/>
        <v>0</v>
      </c>
      <c r="BF47" s="70">
        <f t="shared" si="35"/>
        <v>0</v>
      </c>
      <c r="BG47" s="70">
        <f t="shared" si="36"/>
        <v>0</v>
      </c>
      <c r="BH47" s="70">
        <f t="shared" si="37"/>
        <v>0</v>
      </c>
      <c r="BI47" s="70" t="str">
        <f t="shared" si="38"/>
        <v>Eng.Civil</v>
      </c>
      <c r="BJ47" s="70">
        <f t="shared" si="39"/>
        <v>0</v>
      </c>
      <c r="BK47" s="70">
        <f t="shared" si="40"/>
        <v>0</v>
      </c>
      <c r="BM47" s="49">
        <f>IF(C45=0,0,IF(AND(E47=0,I47=0),"Preencha o campo '"&amp;BM46&amp;"'",0))</f>
        <v>0</v>
      </c>
      <c r="BN47" s="49">
        <f>IF(C45=0,0,IF(N47=0,"Preencha o campo '"&amp;BN46&amp;"'",0))</f>
        <v>0</v>
      </c>
      <c r="BO47" s="49">
        <f>IF(C45=0,0,IF(W47=0,"Preencha o campo '"&amp;BO46&amp;"'",0))</f>
        <v>0</v>
      </c>
      <c r="BP47" s="6">
        <v>0</v>
      </c>
      <c r="BQ47" s="113">
        <v>0</v>
      </c>
      <c r="BS47"/>
      <c r="BU47"/>
      <c r="BW47" s="9"/>
      <c r="BX47" s="9"/>
      <c r="BY47" s="6">
        <f t="shared" si="1"/>
        <v>7</v>
      </c>
      <c r="BZ47" s="70">
        <f>IF(BM47&lt;&gt;0,BM47,IF(BN47&lt;&gt;0,BN47,IF(BO47&lt;&gt;0,BO47,IF(BP47&lt;&gt;0,BP47,0))))</f>
        <v>0</v>
      </c>
      <c r="CA47" s="68">
        <f>IF(BZ47=0,0,BZ47&amp;" para o "&amp;C43)</f>
        <v>0</v>
      </c>
      <c r="CB47" s="6" t="s">
        <v>52</v>
      </c>
      <c r="CK47" s="112" t="str">
        <f>IF(BM47=0,"",BM47&amp;";")&amp;
IF(BN47=0,"",BN47&amp;";")&amp;
IF(BO47=0,"",BO47&amp;";")&amp;
IF(BP47=0,"",BP47&amp;";")&amp;
IF(BQ47=0,"",BQ47&amp;";")</f>
        <v/>
      </c>
      <c r="CL47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47" s="50" t="s">
        <v>52</v>
      </c>
      <c r="CN47" s="45"/>
    </row>
    <row r="48" spans="1:92" ht="13.5" customHeight="1">
      <c r="C48" s="22" t="s">
        <v>86</v>
      </c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4"/>
      <c r="O48" s="24"/>
      <c r="P48" s="25" t="s">
        <v>87</v>
      </c>
      <c r="Q48" s="23"/>
      <c r="R48" s="23"/>
      <c r="S48" s="23"/>
      <c r="T48" s="23"/>
      <c r="U48" s="23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7"/>
      <c r="AJ48" s="130" t="s">
        <v>88</v>
      </c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03"/>
      <c r="AV48" s="103"/>
      <c r="AW48" s="103"/>
      <c r="AX48" s="103"/>
      <c r="AY48" s="103"/>
      <c r="AZ48" s="104"/>
      <c r="BC48" s="44"/>
      <c r="BD48" s="70">
        <f t="shared" si="41"/>
        <v>0</v>
      </c>
      <c r="BE48" s="70">
        <f t="shared" si="34"/>
        <v>0</v>
      </c>
      <c r="BF48" s="70">
        <f t="shared" si="35"/>
        <v>0</v>
      </c>
      <c r="BG48" s="70">
        <f t="shared" si="36"/>
        <v>0</v>
      </c>
      <c r="BH48" s="70">
        <f t="shared" si="37"/>
        <v>0</v>
      </c>
      <c r="BI48" s="70" t="str">
        <f t="shared" si="38"/>
        <v>Eng.Civil</v>
      </c>
      <c r="BJ48" s="70">
        <f t="shared" si="39"/>
        <v>0</v>
      </c>
      <c r="BK48" s="70">
        <f t="shared" si="40"/>
        <v>0</v>
      </c>
      <c r="BS48"/>
      <c r="BU48"/>
      <c r="BW48" s="9"/>
      <c r="BX48" s="9"/>
      <c r="BY48" s="6">
        <f t="shared" si="1"/>
        <v>7</v>
      </c>
      <c r="CF48" s="9" t="s">
        <v>82</v>
      </c>
      <c r="CG48" s="9" t="s">
        <v>89</v>
      </c>
      <c r="CH48" s="29">
        <v>1</v>
      </c>
      <c r="CI48" s="29">
        <v>2</v>
      </c>
      <c r="CL48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48" s="50" t="s">
        <v>52</v>
      </c>
      <c r="CN48" s="45"/>
    </row>
    <row r="49" spans="1:92" ht="13.5" customHeight="1">
      <c r="C49" s="28"/>
      <c r="D49" s="21" t="s">
        <v>90</v>
      </c>
      <c r="E49" s="4"/>
      <c r="F49" s="31" t="s">
        <v>36</v>
      </c>
      <c r="G49" s="4"/>
      <c r="H49" s="4"/>
      <c r="I49" s="4"/>
      <c r="J49" s="4"/>
      <c r="K49" s="4"/>
      <c r="L49" s="4"/>
      <c r="M49" s="223" t="s">
        <v>91</v>
      </c>
      <c r="N49" s="224"/>
      <c r="O49" s="225"/>
      <c r="P49" s="87"/>
      <c r="Q49" s="40" t="s">
        <v>92</v>
      </c>
      <c r="R49" s="4"/>
      <c r="S49" s="4" t="s">
        <v>93</v>
      </c>
      <c r="T49" s="4"/>
      <c r="U49" s="4" t="s">
        <v>94</v>
      </c>
      <c r="V49" s="4"/>
      <c r="W49" s="4" t="s">
        <v>95</v>
      </c>
      <c r="X49" s="4"/>
      <c r="Y49" s="4" t="s">
        <v>96</v>
      </c>
      <c r="Z49" s="4"/>
      <c r="AA49" s="4" t="s">
        <v>97</v>
      </c>
      <c r="AB49" s="4"/>
      <c r="AC49" s="4"/>
      <c r="AD49" s="4" t="s">
        <v>98</v>
      </c>
      <c r="AE49" s="4"/>
      <c r="AF49" s="40"/>
      <c r="AG49" s="40"/>
      <c r="AH49" s="83"/>
      <c r="AJ49" s="105" t="s">
        <v>99</v>
      </c>
      <c r="AK49" s="106"/>
      <c r="AL49" s="107" t="s">
        <v>100</v>
      </c>
      <c r="AM49" s="108"/>
      <c r="AN49" s="108"/>
      <c r="AO49" s="108"/>
      <c r="AP49" s="108"/>
      <c r="AQ49" s="108"/>
      <c r="AR49" s="108"/>
      <c r="AS49" s="108"/>
      <c r="AT49" s="108"/>
      <c r="AU49" s="108"/>
      <c r="AV49" s="108"/>
      <c r="AW49" s="108"/>
      <c r="AX49" s="108"/>
      <c r="AY49" s="108"/>
      <c r="AZ49" s="109"/>
      <c r="BC49" s="44"/>
      <c r="BD49" s="70">
        <f t="shared" si="41"/>
        <v>0</v>
      </c>
      <c r="BE49" s="70">
        <f t="shared" si="34"/>
        <v>0</v>
      </c>
      <c r="BF49" s="70">
        <f t="shared" si="35"/>
        <v>0</v>
      </c>
      <c r="BG49" s="70">
        <f t="shared" si="36"/>
        <v>0</v>
      </c>
      <c r="BH49" s="70">
        <f t="shared" si="37"/>
        <v>0</v>
      </c>
      <c r="BI49" s="70" t="str">
        <f t="shared" si="38"/>
        <v>Eng.Civil</v>
      </c>
      <c r="BJ49" s="70">
        <f t="shared" si="39"/>
        <v>0</v>
      </c>
      <c r="BK49" s="70">
        <f t="shared" si="40"/>
        <v>0</v>
      </c>
      <c r="BM49" s="55" t="str">
        <f>D49</f>
        <v>UF</v>
      </c>
      <c r="BN49" s="55" t="str">
        <f>F49</f>
        <v>Micro</v>
      </c>
      <c r="BO49" s="52" t="str">
        <f>P48</f>
        <v>Pacotes de Serviços</v>
      </c>
      <c r="BP49" s="52">
        <f>V48</f>
        <v>0</v>
      </c>
      <c r="BQ49" s="6" t="s">
        <v>52</v>
      </c>
      <c r="BS49"/>
      <c r="BU49"/>
      <c r="BW49" s="50" t="s">
        <v>102</v>
      </c>
      <c r="BX49" s="9" t="s">
        <v>103</v>
      </c>
      <c r="BY49" s="6">
        <f t="shared" si="1"/>
        <v>7</v>
      </c>
      <c r="CB49" s="9"/>
      <c r="CF49" s="101">
        <f>CD55</f>
        <v>0</v>
      </c>
      <c r="CG49" s="101" t="s">
        <v>120</v>
      </c>
      <c r="CH49" s="102" t="str">
        <f>IFERROR(VLOOKUP(CH48,$CD50:$CE55,2,FALSE),"")</f>
        <v/>
      </c>
      <c r="CI49" s="102" t="str">
        <f>IFERROR(VLOOKUP(CI48,$CD50:$CE55,2,FALSE),"")</f>
        <v/>
      </c>
      <c r="CL49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49" s="50" t="s">
        <v>52</v>
      </c>
      <c r="CN49" s="45"/>
    </row>
    <row r="50" spans="1:92" ht="15" customHeight="1">
      <c r="A50" s="9">
        <f>A41+1</f>
        <v>7</v>
      </c>
      <c r="C50" s="80">
        <v>1</v>
      </c>
      <c r="D50" s="76"/>
      <c r="E50" s="4"/>
      <c r="F50" s="218"/>
      <c r="G50" s="219"/>
      <c r="H50" s="219"/>
      <c r="I50" s="219"/>
      <c r="J50" s="219"/>
      <c r="K50" s="219"/>
      <c r="L50" s="220"/>
      <c r="M50" s="221" t="str">
        <f>IFERROR(VLOOKUP(F50,Suporte!CL:CQ,3,FALSE),"")</f>
        <v/>
      </c>
      <c r="N50" s="222"/>
      <c r="O50" s="222"/>
      <c r="P50" s="88"/>
      <c r="Q50" s="99"/>
      <c r="R50" s="89"/>
      <c r="S50" s="99"/>
      <c r="T50" s="89"/>
      <c r="U50" s="99"/>
      <c r="V50" s="89"/>
      <c r="W50" s="99"/>
      <c r="X50" s="89"/>
      <c r="Y50" s="99"/>
      <c r="Z50" s="89"/>
      <c r="AA50" s="99"/>
      <c r="AB50" s="88"/>
      <c r="AC50" s="90"/>
      <c r="AD50" s="97" t="s">
        <v>105</v>
      </c>
      <c r="AE50" s="91"/>
      <c r="AF50" s="91"/>
      <c r="AG50" s="91"/>
      <c r="AH50" s="92"/>
      <c r="AJ50" s="115" t="s">
        <v>106</v>
      </c>
      <c r="AK50" s="117"/>
      <c r="AL50" s="114" t="s">
        <v>107</v>
      </c>
      <c r="AM50" s="116"/>
      <c r="AN50" s="116"/>
      <c r="AO50" s="116"/>
      <c r="AP50" s="116"/>
      <c r="AQ50" s="116"/>
      <c r="AR50" s="116"/>
      <c r="AS50" s="116"/>
      <c r="AT50" s="116"/>
      <c r="AU50" s="116"/>
      <c r="AV50" s="116"/>
      <c r="AW50" s="116"/>
      <c r="AX50" s="116"/>
      <c r="AY50" s="116"/>
      <c r="AZ50" s="123"/>
      <c r="BC50" s="44"/>
      <c r="BD50" s="70">
        <f t="shared" si="41"/>
        <v>0</v>
      </c>
      <c r="BE50" s="70">
        <f t="shared" si="34"/>
        <v>0</v>
      </c>
      <c r="BF50" s="70">
        <f t="shared" si="35"/>
        <v>0</v>
      </c>
      <c r="BG50" s="70">
        <f t="shared" si="36"/>
        <v>0</v>
      </c>
      <c r="BH50" s="70">
        <f t="shared" si="37"/>
        <v>0</v>
      </c>
      <c r="BI50" s="70" t="str">
        <f t="shared" si="38"/>
        <v>Eng.Civil</v>
      </c>
      <c r="BJ50" s="70">
        <f t="shared" si="39"/>
        <v>0</v>
      </c>
      <c r="BK50" s="70">
        <f t="shared" si="40"/>
        <v>0</v>
      </c>
      <c r="BL50" s="6">
        <v>1</v>
      </c>
      <c r="BM50" s="78">
        <f t="shared" ref="BM50:BM52" si="42">IF(AND(D50=0,BL50=1,C45&lt;&gt;0),"Preencha o campo '"&amp;BM49&amp;"'",IF(CD50&gt;2,"Escolha no máximo 2 UFs diferentes",0))</f>
        <v>0</v>
      </c>
      <c r="BN50" s="56">
        <f>IF(AND(D50&lt;&gt;0,F50=0),"Preencha o campo '"&amp;BN49&amp;"'",0)</f>
        <v>0</v>
      </c>
      <c r="BO50" s="49">
        <f>IF(M50="",0,IF(AND(P50=0,R50=0,T50=0,M50=0),"Preencha o campo '"&amp;BO49&amp;"'",IF(OR(AND(BR50="",P50&lt;&gt;0),AND(BT50="",R50&lt;&gt;0),AND(BV50="",T50&lt;&gt;0)),"Preencha corretamente o campo '"&amp;BO49&amp;"'",0)))</f>
        <v>0</v>
      </c>
      <c r="BP50" s="56">
        <f>IF(F50="",0,IF(AND(Q50=0,S50=0,U50=0,W50=0,Y50=0,AA50=0),"Preencha o campo 'Pacote de Serviços'",0))</f>
        <v>0</v>
      </c>
      <c r="BQ50" s="113">
        <v>0</v>
      </c>
      <c r="BR50" s="66" t="str">
        <f t="shared" ref="BR50:BT55" si="43">IF($BW50&gt;=BR$35,".","")</f>
        <v/>
      </c>
      <c r="BS50"/>
      <c r="BT50" s="66" t="str">
        <f>IF($BW50&gt;=BT$35,".","")</f>
        <v/>
      </c>
      <c r="BU50"/>
      <c r="BV50" s="66" t="str">
        <f t="shared" ref="BV50:BV55" si="44">IF($BW50&gt;=BV$35,".","")</f>
        <v/>
      </c>
      <c r="BW50" s="29">
        <f>IF(M50="",0,VLOOKUP(M50,Suporte!CN:CQ,4,FALSE))</f>
        <v>0</v>
      </c>
      <c r="BX50" s="29" t="str">
        <f>SUBSTITUTE(RIGHT(F50,2),")","")</f>
        <v/>
      </c>
      <c r="BY50" s="6">
        <f t="shared" ref="BY50:BY55" si="45">IF(BZ50=0,BY49,BY49+1)</f>
        <v>7</v>
      </c>
      <c r="BZ50" s="70">
        <f>IF(BM50&lt;&gt;0,BM50,IF(BN50&lt;&gt;0,BN50,IF(BO50&lt;&gt;0,BO50,IF(BP50&lt;&gt;0,BP50,0))))</f>
        <v>0</v>
      </c>
      <c r="CA50" s="68">
        <f>IF(BZ50=0,0,BZ50&amp;" para o "&amp;CB50&amp;" (linha "&amp;ROW(CA50)&amp;")")</f>
        <v>0</v>
      </c>
      <c r="CB50" s="50" t="str">
        <f>IF(CB49&lt;&gt;0,CB49,C43)</f>
        <v>Responsável Técnico 2</v>
      </c>
      <c r="CC50" s="29" t="str">
        <f>IF(OR(CG49="Já",CG49="dados_rt"),"Já",IF(AND(CA50=0,M50&lt;&gt;""),"dados_rt","Inválido"))</f>
        <v>Inválido</v>
      </c>
      <c r="CD50" s="29">
        <f>IF(IFERROR(VLOOKUP(D50,D45:D49,1,FALSE),"")=D50,B49,IF(D50&lt;&gt;D49,B49+1,B49))</f>
        <v>0</v>
      </c>
      <c r="CE50" s="100">
        <f>D50</f>
        <v>0</v>
      </c>
      <c r="CF50" s="29">
        <f>CF49</f>
        <v>0</v>
      </c>
      <c r="CG50" s="29" t="str">
        <f>CG49</f>
        <v>RT2</v>
      </c>
      <c r="CH50" s="29" t="str">
        <f>IF(CF50&gt;1,"UF_"&amp;CG50,"UF")</f>
        <v>UF</v>
      </c>
      <c r="CK50" s="112" t="str">
        <f t="shared" ref="CK50:CK55" si="46">IF(BM50=0,"",BM50&amp;";")&amp;
IF(BN50=0,"",BN50&amp;";")&amp;
IF(BO50=0,"",BO50&amp;";")&amp;
IF(BP50=0,"",BP50&amp;";")&amp;
IF(BQ50=0,"",BQ50&amp;";")</f>
        <v/>
      </c>
      <c r="CL50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50" s="50" t="s">
        <v>52</v>
      </c>
      <c r="CN50" s="45"/>
    </row>
    <row r="51" spans="1:92" ht="15" customHeight="1">
      <c r="A51" s="9">
        <f>A50+1</f>
        <v>8</v>
      </c>
      <c r="C51" s="80">
        <f>C50+1</f>
        <v>2</v>
      </c>
      <c r="D51" s="76"/>
      <c r="E51" s="4"/>
      <c r="F51" s="218"/>
      <c r="G51" s="219"/>
      <c r="H51" s="219"/>
      <c r="I51" s="219"/>
      <c r="J51" s="219"/>
      <c r="K51" s="219"/>
      <c r="L51" s="220"/>
      <c r="M51" s="221" t="str">
        <f>IFERROR(VLOOKUP(F51,Suporte!CL:CQ,3,FALSE),"")</f>
        <v/>
      </c>
      <c r="N51" s="222"/>
      <c r="O51" s="222"/>
      <c r="P51" s="89"/>
      <c r="Q51" s="85"/>
      <c r="R51" s="89"/>
      <c r="S51" s="85"/>
      <c r="T51" s="89"/>
      <c r="U51" s="85"/>
      <c r="V51" s="89"/>
      <c r="W51" s="85"/>
      <c r="X51" s="89"/>
      <c r="Y51" s="85"/>
      <c r="Z51" s="89"/>
      <c r="AA51" s="85"/>
      <c r="AB51" s="89"/>
      <c r="AC51" s="79"/>
      <c r="AD51" s="97" t="s">
        <v>108</v>
      </c>
      <c r="AE51" s="84"/>
      <c r="AF51" s="84"/>
      <c r="AG51" s="84"/>
      <c r="AH51" s="93"/>
      <c r="AJ51" s="115" t="s">
        <v>109</v>
      </c>
      <c r="AK51" s="121"/>
      <c r="AL51" s="114" t="s">
        <v>110</v>
      </c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1"/>
      <c r="BC51" s="44"/>
      <c r="BD51" s="70">
        <f t="shared" si="41"/>
        <v>0</v>
      </c>
      <c r="BE51" s="70">
        <f t="shared" si="34"/>
        <v>0</v>
      </c>
      <c r="BF51" s="70">
        <f t="shared" si="35"/>
        <v>0</v>
      </c>
      <c r="BG51" s="70">
        <f t="shared" si="36"/>
        <v>0</v>
      </c>
      <c r="BH51" s="70">
        <f t="shared" si="37"/>
        <v>0</v>
      </c>
      <c r="BI51" s="70" t="str">
        <f t="shared" si="38"/>
        <v>Eng.Civil</v>
      </c>
      <c r="BJ51" s="70">
        <f t="shared" si="39"/>
        <v>0</v>
      </c>
      <c r="BK51" s="70">
        <f t="shared" si="40"/>
        <v>0</v>
      </c>
      <c r="BL51" s="6">
        <v>2</v>
      </c>
      <c r="BM51" s="78">
        <f t="shared" si="42"/>
        <v>0</v>
      </c>
      <c r="BN51" s="56">
        <f t="shared" ref="BN51:BN55" si="47">IF(AND(D51&lt;&gt;0,F51=0),"Preencha o campo '"&amp;BN50&amp;"'",0)</f>
        <v>0</v>
      </c>
      <c r="BO51" s="49">
        <f t="shared" ref="BO51:BO55" si="48">IF(M51="",0,IF(AND(P51=0,R51=0,T51=0,M51=0),"Preencha o campo '"&amp;BO50&amp;"'",IF(OR(AND(BR51="",P51&lt;&gt;0),AND(BT51="",R51&lt;&gt;0),AND(BV51="",T51&lt;&gt;0)),"Preencha corretamente o campo '"&amp;BO50&amp;"'",0)))</f>
        <v>0</v>
      </c>
      <c r="BP51" s="56">
        <f t="shared" ref="BP51:BP55" si="49">IF(F51="",0,IF(AND(Q51=0,S51=0,U51=0,W51=0,Y51=0,AA51=0),"Preencha o campo 'Pacote de Serviços'",0))</f>
        <v>0</v>
      </c>
      <c r="BQ51" s="113">
        <v>0</v>
      </c>
      <c r="BR51" s="66" t="str">
        <f t="shared" si="43"/>
        <v/>
      </c>
      <c r="BS51"/>
      <c r="BT51" s="66" t="str">
        <f t="shared" si="43"/>
        <v/>
      </c>
      <c r="BU51"/>
      <c r="BV51" s="66" t="str">
        <f t="shared" si="44"/>
        <v/>
      </c>
      <c r="BW51" s="29">
        <f>IF(M51="",0,VLOOKUP(M51,Suporte!CN:CQ,4,FALSE))</f>
        <v>0</v>
      </c>
      <c r="BX51" s="29" t="str">
        <f t="shared" ref="BX51:BX55" si="50">SUBSTITUTE(RIGHT(F51,2),")","")</f>
        <v/>
      </c>
      <c r="BY51" s="6">
        <f t="shared" si="45"/>
        <v>7</v>
      </c>
      <c r="BZ51" s="70">
        <f t="shared" ref="BZ51:BZ55" si="51">IF(BM51&lt;&gt;0,BM51,IF(BN51&lt;&gt;0,BN51,IF(BO51&lt;&gt;0,BO51,IF(BP51&lt;&gt;0,BP51,0))))</f>
        <v>0</v>
      </c>
      <c r="CA51" s="68">
        <f t="shared" ref="CA51:CA55" si="52">IF(BZ51=0,0,BZ51&amp;" para o "&amp;CB51&amp;" (linha "&amp;ROW(CA51)&amp;")")</f>
        <v>0</v>
      </c>
      <c r="CB51" s="50" t="str">
        <f t="shared" ref="CB51:CB55" si="53">IF(CB50&lt;&gt;0,CB50,C44)</f>
        <v>Responsável Técnico 2</v>
      </c>
      <c r="CC51" s="29" t="str">
        <f t="shared" ref="CC51:CC55" si="54">IF(OR(CC50="Já",CC50="dados_rt"),"Já",IF(AND(CA51=0,M51&lt;&gt;""),"dados_rt","Inválido"))</f>
        <v>Inválido</v>
      </c>
      <c r="CD51" s="29">
        <f>IF(IFERROR(VLOOKUP(D51,D46:D50,1,FALSE),"")=D51,CD50,IF(D51&lt;&gt;D50,CD50+1,CD50))</f>
        <v>0</v>
      </c>
      <c r="CE51" s="100">
        <f t="shared" ref="CE51:CE55" si="55">D51</f>
        <v>0</v>
      </c>
      <c r="CF51" s="29">
        <f t="shared" ref="CF51:CF55" si="56">CF50</f>
        <v>0</v>
      </c>
      <c r="CG51" s="29" t="str">
        <f t="shared" ref="CG51:CG55" si="57">CG50</f>
        <v>RT2</v>
      </c>
      <c r="CH51" s="29" t="str">
        <f t="shared" ref="CH51:CH55" si="58">IF(CF51&gt;1,"UF_"&amp;CG51,"UF")</f>
        <v>UF</v>
      </c>
      <c r="CK51" s="112" t="str">
        <f t="shared" si="46"/>
        <v/>
      </c>
      <c r="CL51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51" s="50" t="s">
        <v>52</v>
      </c>
      <c r="CN51" s="45"/>
    </row>
    <row r="52" spans="1:92" ht="15" customHeight="1">
      <c r="A52" s="9">
        <f t="shared" ref="A52:A55" si="59">A51+1</f>
        <v>9</v>
      </c>
      <c r="C52" s="80">
        <f t="shared" ref="C52:C55" si="60">C51+1</f>
        <v>3</v>
      </c>
      <c r="D52" s="76"/>
      <c r="E52" s="4"/>
      <c r="F52" s="218"/>
      <c r="G52" s="219"/>
      <c r="H52" s="219"/>
      <c r="I52" s="219"/>
      <c r="J52" s="219"/>
      <c r="K52" s="219"/>
      <c r="L52" s="220"/>
      <c r="M52" s="221" t="str">
        <f>IFERROR(VLOOKUP(F52,Suporte!CL:CQ,3,FALSE),"")</f>
        <v/>
      </c>
      <c r="N52" s="222"/>
      <c r="O52" s="222"/>
      <c r="P52" s="89"/>
      <c r="Q52" s="85"/>
      <c r="R52" s="89"/>
      <c r="S52" s="85"/>
      <c r="T52" s="89"/>
      <c r="U52" s="85"/>
      <c r="V52" s="89"/>
      <c r="W52" s="85"/>
      <c r="X52" s="89"/>
      <c r="Y52" s="85"/>
      <c r="Z52" s="89"/>
      <c r="AA52" s="85"/>
      <c r="AB52" s="89"/>
      <c r="AC52" s="79"/>
      <c r="AD52" s="97" t="s">
        <v>108</v>
      </c>
      <c r="AE52" s="84"/>
      <c r="AF52" s="84"/>
      <c r="AG52" s="84"/>
      <c r="AH52" s="93"/>
      <c r="AJ52" s="120"/>
      <c r="AK52" s="122"/>
      <c r="AL52" s="127" t="s">
        <v>111</v>
      </c>
      <c r="AM52" s="128"/>
      <c r="AN52" s="128"/>
      <c r="AO52" s="128"/>
      <c r="AP52" s="128"/>
      <c r="AQ52" s="128"/>
      <c r="AR52" s="128"/>
      <c r="AS52" s="128"/>
      <c r="AT52" s="128"/>
      <c r="AU52" s="128"/>
      <c r="AV52" s="128"/>
      <c r="AW52" s="128"/>
      <c r="AX52" s="128"/>
      <c r="AY52" s="128"/>
      <c r="AZ52" s="129"/>
      <c r="BC52" s="44"/>
      <c r="BD52" s="70">
        <f t="shared" si="41"/>
        <v>0</v>
      </c>
      <c r="BE52" s="70">
        <f t="shared" si="34"/>
        <v>0</v>
      </c>
      <c r="BF52" s="70">
        <f t="shared" si="35"/>
        <v>0</v>
      </c>
      <c r="BG52" s="70">
        <f t="shared" si="36"/>
        <v>0</v>
      </c>
      <c r="BH52" s="70">
        <f t="shared" si="37"/>
        <v>0</v>
      </c>
      <c r="BI52" s="70" t="str">
        <f t="shared" si="38"/>
        <v>Eng.Civil</v>
      </c>
      <c r="BJ52" s="70">
        <f t="shared" si="39"/>
        <v>0</v>
      </c>
      <c r="BK52" s="70">
        <f t="shared" si="40"/>
        <v>0</v>
      </c>
      <c r="BL52" s="6">
        <v>3</v>
      </c>
      <c r="BM52" s="78">
        <f t="shared" si="42"/>
        <v>0</v>
      </c>
      <c r="BN52" s="56">
        <f t="shared" si="47"/>
        <v>0</v>
      </c>
      <c r="BO52" s="49">
        <f t="shared" si="48"/>
        <v>0</v>
      </c>
      <c r="BP52" s="56">
        <f t="shared" si="49"/>
        <v>0</v>
      </c>
      <c r="BQ52" s="113">
        <v>0</v>
      </c>
      <c r="BR52" s="66" t="str">
        <f t="shared" si="43"/>
        <v/>
      </c>
      <c r="BS52"/>
      <c r="BT52" s="66" t="str">
        <f t="shared" si="43"/>
        <v/>
      </c>
      <c r="BU52"/>
      <c r="BV52" s="66" t="str">
        <f t="shared" si="44"/>
        <v/>
      </c>
      <c r="BW52" s="29">
        <f>IF(M52="",0,VLOOKUP(M52,Suporte!CN:CQ,4,FALSE))</f>
        <v>0</v>
      </c>
      <c r="BX52" s="29" t="str">
        <f t="shared" si="50"/>
        <v/>
      </c>
      <c r="BY52" s="6">
        <f t="shared" si="45"/>
        <v>7</v>
      </c>
      <c r="BZ52" s="70">
        <f t="shared" si="51"/>
        <v>0</v>
      </c>
      <c r="CA52" s="68">
        <f t="shared" si="52"/>
        <v>0</v>
      </c>
      <c r="CB52" s="50" t="str">
        <f t="shared" si="53"/>
        <v>Responsável Técnico 2</v>
      </c>
      <c r="CC52" s="29" t="str">
        <f t="shared" si="54"/>
        <v>Inválido</v>
      </c>
      <c r="CD52" s="29">
        <f>IF(IFERROR(VLOOKUP(D52,D47:D51,1,FALSE),"")=D52,CD51,IF(D52&lt;&gt;D51,CD51+1,CD51))</f>
        <v>0</v>
      </c>
      <c r="CE52" s="100">
        <f t="shared" si="55"/>
        <v>0</v>
      </c>
      <c r="CF52" s="29">
        <f t="shared" si="56"/>
        <v>0</v>
      </c>
      <c r="CG52" s="29" t="str">
        <f t="shared" si="57"/>
        <v>RT2</v>
      </c>
      <c r="CH52" s="29" t="str">
        <f t="shared" si="58"/>
        <v>UF</v>
      </c>
      <c r="CK52" s="112" t="str">
        <f t="shared" si="46"/>
        <v/>
      </c>
      <c r="CL52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52" s="50" t="s">
        <v>52</v>
      </c>
      <c r="CN52" s="45"/>
    </row>
    <row r="53" spans="1:92" ht="15" customHeight="1">
      <c r="A53" s="9">
        <f t="shared" si="59"/>
        <v>10</v>
      </c>
      <c r="C53" s="80">
        <f t="shared" si="60"/>
        <v>4</v>
      </c>
      <c r="D53" s="76"/>
      <c r="E53" s="4"/>
      <c r="F53" s="218"/>
      <c r="G53" s="219"/>
      <c r="H53" s="219"/>
      <c r="I53" s="219"/>
      <c r="J53" s="219"/>
      <c r="K53" s="219"/>
      <c r="L53" s="220"/>
      <c r="M53" s="221" t="str">
        <f>IFERROR(VLOOKUP(F53,Suporte!CL:CQ,3,FALSE),"")</f>
        <v/>
      </c>
      <c r="N53" s="222"/>
      <c r="O53" s="222"/>
      <c r="P53" s="89"/>
      <c r="Q53" s="85"/>
      <c r="R53" s="89"/>
      <c r="S53" s="85"/>
      <c r="T53" s="89"/>
      <c r="U53" s="85"/>
      <c r="V53" s="89"/>
      <c r="W53" s="85"/>
      <c r="X53" s="89"/>
      <c r="Y53" s="85"/>
      <c r="Z53" s="89"/>
      <c r="AA53" s="85"/>
      <c r="AB53" s="89"/>
      <c r="AC53" s="79"/>
      <c r="AD53" s="97" t="s">
        <v>108</v>
      </c>
      <c r="AE53" s="84"/>
      <c r="AF53" s="84"/>
      <c r="AG53" s="84"/>
      <c r="AH53" s="93"/>
      <c r="AJ53" s="118" t="s">
        <v>112</v>
      </c>
      <c r="AK53" s="119"/>
      <c r="AL53" s="124" t="s">
        <v>113</v>
      </c>
      <c r="AM53" s="125"/>
      <c r="AN53" s="125"/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6"/>
      <c r="BC53" s="44"/>
      <c r="BD53" s="70">
        <f t="shared" si="41"/>
        <v>0</v>
      </c>
      <c r="BE53" s="70">
        <f t="shared" si="34"/>
        <v>0</v>
      </c>
      <c r="BF53" s="70">
        <f t="shared" si="35"/>
        <v>0</v>
      </c>
      <c r="BG53" s="70">
        <f t="shared" si="36"/>
        <v>0</v>
      </c>
      <c r="BH53" s="70">
        <f t="shared" si="37"/>
        <v>0</v>
      </c>
      <c r="BI53" s="70" t="str">
        <f t="shared" si="38"/>
        <v>Eng.Civil</v>
      </c>
      <c r="BJ53" s="70">
        <f t="shared" si="39"/>
        <v>0</v>
      </c>
      <c r="BK53" s="70">
        <f t="shared" si="40"/>
        <v>0</v>
      </c>
      <c r="BL53" s="6">
        <v>4</v>
      </c>
      <c r="BM53" s="78">
        <f>IF(AND(D53=0,BL53=1,C48&lt;&gt;0),"Preencha o campo '"&amp;BM52&amp;"'",IF(CD53&gt;2,"Escolha no máximo 2 UFs diferentes",0))</f>
        <v>0</v>
      </c>
      <c r="BN53" s="56">
        <f t="shared" si="47"/>
        <v>0</v>
      </c>
      <c r="BO53" s="49">
        <f t="shared" si="48"/>
        <v>0</v>
      </c>
      <c r="BP53" s="56">
        <f t="shared" si="49"/>
        <v>0</v>
      </c>
      <c r="BQ53" s="113">
        <v>0</v>
      </c>
      <c r="BR53" s="66" t="str">
        <f t="shared" si="43"/>
        <v/>
      </c>
      <c r="BS53"/>
      <c r="BT53" s="66" t="str">
        <f t="shared" si="43"/>
        <v/>
      </c>
      <c r="BU53"/>
      <c r="BV53" s="66" t="str">
        <f t="shared" si="44"/>
        <v/>
      </c>
      <c r="BW53" s="29">
        <f>IF(M53="",0,VLOOKUP(M53,Suporte!CN:CQ,4,FALSE))</f>
        <v>0</v>
      </c>
      <c r="BX53" s="29" t="str">
        <f t="shared" si="50"/>
        <v/>
      </c>
      <c r="BY53" s="6">
        <f t="shared" si="45"/>
        <v>7</v>
      </c>
      <c r="BZ53" s="70">
        <f t="shared" si="51"/>
        <v>0</v>
      </c>
      <c r="CA53" s="68">
        <f t="shared" si="52"/>
        <v>0</v>
      </c>
      <c r="CB53" s="50" t="str">
        <f t="shared" si="53"/>
        <v>Responsável Técnico 2</v>
      </c>
      <c r="CC53" s="29" t="str">
        <f t="shared" si="54"/>
        <v>Inválido</v>
      </c>
      <c r="CD53" s="29">
        <f>IF(IFERROR(VLOOKUP(D53,D48:D52,1,FALSE),"")=D53,CD52,IF(D53&lt;&gt;D52,CD52+1,CD52))</f>
        <v>0</v>
      </c>
      <c r="CE53" s="100">
        <f t="shared" si="55"/>
        <v>0</v>
      </c>
      <c r="CF53" s="29">
        <f t="shared" si="56"/>
        <v>0</v>
      </c>
      <c r="CG53" s="29" t="str">
        <f t="shared" si="57"/>
        <v>RT2</v>
      </c>
      <c r="CH53" s="29" t="str">
        <f t="shared" si="58"/>
        <v>UF</v>
      </c>
      <c r="CK53" s="112" t="str">
        <f t="shared" si="46"/>
        <v/>
      </c>
      <c r="CL53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53" s="50" t="s">
        <v>52</v>
      </c>
      <c r="CN53" s="45"/>
    </row>
    <row r="54" spans="1:92" ht="15" customHeight="1">
      <c r="A54" s="9">
        <f t="shared" si="59"/>
        <v>11</v>
      </c>
      <c r="C54" s="80">
        <f t="shared" si="60"/>
        <v>5</v>
      </c>
      <c r="D54" s="76"/>
      <c r="E54" s="4"/>
      <c r="F54" s="218"/>
      <c r="G54" s="219"/>
      <c r="H54" s="219"/>
      <c r="I54" s="219"/>
      <c r="J54" s="219"/>
      <c r="K54" s="219"/>
      <c r="L54" s="220"/>
      <c r="M54" s="221" t="str">
        <f>IFERROR(VLOOKUP(F54,Suporte!CL:CQ,3,FALSE),"")</f>
        <v/>
      </c>
      <c r="N54" s="222"/>
      <c r="O54" s="222"/>
      <c r="P54" s="89"/>
      <c r="Q54" s="85"/>
      <c r="R54" s="89"/>
      <c r="S54" s="85"/>
      <c r="T54" s="89"/>
      <c r="U54" s="85"/>
      <c r="V54" s="89"/>
      <c r="W54" s="85"/>
      <c r="X54" s="89"/>
      <c r="Y54" s="85"/>
      <c r="Z54" s="89"/>
      <c r="AA54" s="85"/>
      <c r="AB54" s="89"/>
      <c r="AC54" s="79"/>
      <c r="AD54" s="97" t="s">
        <v>114</v>
      </c>
      <c r="AE54" s="84"/>
      <c r="AF54" s="84"/>
      <c r="AG54" s="84"/>
      <c r="AH54" s="93"/>
      <c r="AJ54" s="105" t="s">
        <v>115</v>
      </c>
      <c r="AK54" s="106"/>
      <c r="AL54" s="107" t="s">
        <v>116</v>
      </c>
      <c r="AM54" s="108"/>
      <c r="AN54" s="108"/>
      <c r="AO54" s="108"/>
      <c r="AP54" s="108"/>
      <c r="AQ54" s="108"/>
      <c r="AR54" s="108"/>
      <c r="AS54" s="108"/>
      <c r="AT54" s="108"/>
      <c r="AU54" s="108"/>
      <c r="AV54" s="108"/>
      <c r="AW54" s="108"/>
      <c r="AX54" s="108"/>
      <c r="AY54" s="108"/>
      <c r="AZ54" s="109"/>
      <c r="BC54" s="44"/>
      <c r="BD54" s="70">
        <f t="shared" si="41"/>
        <v>0</v>
      </c>
      <c r="BE54" s="70">
        <f t="shared" si="34"/>
        <v>0</v>
      </c>
      <c r="BF54" s="70">
        <f t="shared" si="35"/>
        <v>0</v>
      </c>
      <c r="BG54" s="70">
        <f t="shared" si="36"/>
        <v>0</v>
      </c>
      <c r="BH54" s="70">
        <f t="shared" si="37"/>
        <v>0</v>
      </c>
      <c r="BI54" s="70" t="str">
        <f t="shared" si="38"/>
        <v>Eng.Civil</v>
      </c>
      <c r="BJ54" s="70">
        <f t="shared" si="39"/>
        <v>0</v>
      </c>
      <c r="BK54" s="70">
        <f t="shared" si="40"/>
        <v>0</v>
      </c>
      <c r="BL54" s="6">
        <v>5</v>
      </c>
      <c r="BM54" s="78">
        <f t="shared" ref="BM54:BM55" si="61">IF(AND(D54=0,BL54=1,C49&lt;&gt;0),"Preencha o campo '"&amp;BM53&amp;"'",IF(CD54&gt;2,"Escolha no máximo 2 UFs diferentes",0))</f>
        <v>0</v>
      </c>
      <c r="BN54" s="56">
        <f t="shared" si="47"/>
        <v>0</v>
      </c>
      <c r="BO54" s="49">
        <f t="shared" si="48"/>
        <v>0</v>
      </c>
      <c r="BP54" s="56">
        <f t="shared" si="49"/>
        <v>0</v>
      </c>
      <c r="BQ54" s="113">
        <v>0</v>
      </c>
      <c r="BR54" s="66" t="str">
        <f t="shared" si="43"/>
        <v/>
      </c>
      <c r="BS54"/>
      <c r="BT54" s="66" t="str">
        <f t="shared" si="43"/>
        <v/>
      </c>
      <c r="BU54"/>
      <c r="BV54" s="66" t="str">
        <f t="shared" si="44"/>
        <v/>
      </c>
      <c r="BW54" s="29">
        <f>IF(M54="",0,VLOOKUP(M54,Suporte!CN:CQ,4,FALSE))</f>
        <v>0</v>
      </c>
      <c r="BX54" s="29" t="str">
        <f t="shared" si="50"/>
        <v/>
      </c>
      <c r="BY54" s="6">
        <f t="shared" si="45"/>
        <v>7</v>
      </c>
      <c r="BZ54" s="70">
        <f t="shared" si="51"/>
        <v>0</v>
      </c>
      <c r="CA54" s="68">
        <f t="shared" si="52"/>
        <v>0</v>
      </c>
      <c r="CB54" s="50" t="str">
        <f t="shared" si="53"/>
        <v>Responsável Técnico 2</v>
      </c>
      <c r="CC54" s="29" t="str">
        <f t="shared" si="54"/>
        <v>Inválido</v>
      </c>
      <c r="CD54" s="29">
        <f>IF(IFERROR(VLOOKUP(D54,D49:D53,1,FALSE),"")=D54,CD53,IF(D54&lt;&gt;D53,CD53+1,CD53))</f>
        <v>0</v>
      </c>
      <c r="CE54" s="100">
        <f t="shared" si="55"/>
        <v>0</v>
      </c>
      <c r="CF54" s="29">
        <f t="shared" si="56"/>
        <v>0</v>
      </c>
      <c r="CG54" s="29" t="str">
        <f t="shared" si="57"/>
        <v>RT2</v>
      </c>
      <c r="CH54" s="29" t="str">
        <f t="shared" si="58"/>
        <v>UF</v>
      </c>
      <c r="CK54" s="112" t="str">
        <f t="shared" si="46"/>
        <v/>
      </c>
      <c r="CL54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54" s="50" t="s">
        <v>52</v>
      </c>
      <c r="CN54" s="45"/>
    </row>
    <row r="55" spans="1:92" ht="13.5" customHeight="1" thickBot="1">
      <c r="A55" s="9">
        <f t="shared" si="59"/>
        <v>12</v>
      </c>
      <c r="C55" s="81">
        <f t="shared" si="60"/>
        <v>6</v>
      </c>
      <c r="D55" s="37"/>
      <c r="E55" s="18"/>
      <c r="F55" s="239"/>
      <c r="G55" s="240"/>
      <c r="H55" s="240"/>
      <c r="I55" s="240"/>
      <c r="J55" s="240"/>
      <c r="K55" s="240"/>
      <c r="L55" s="241"/>
      <c r="M55" s="244" t="str">
        <f>IFERROR(VLOOKUP(F55,Suporte!CL:CQ,3,FALSE),"")</f>
        <v/>
      </c>
      <c r="N55" s="245"/>
      <c r="O55" s="245"/>
      <c r="P55" s="94"/>
      <c r="Q55" s="86"/>
      <c r="R55" s="94"/>
      <c r="S55" s="86"/>
      <c r="T55" s="94"/>
      <c r="U55" s="86"/>
      <c r="V55" s="94"/>
      <c r="W55" s="86"/>
      <c r="X55" s="94"/>
      <c r="Y55" s="86"/>
      <c r="Z55" s="94"/>
      <c r="AA55" s="86"/>
      <c r="AB55" s="94"/>
      <c r="AC55" s="35"/>
      <c r="AD55" s="98" t="s">
        <v>114</v>
      </c>
      <c r="AE55" s="95"/>
      <c r="AF55" s="95"/>
      <c r="AG55" s="95"/>
      <c r="AH55" s="96"/>
      <c r="AJ55" s="105" t="s">
        <v>117</v>
      </c>
      <c r="AK55" s="106"/>
      <c r="AL55" s="107" t="s">
        <v>118</v>
      </c>
      <c r="AM55" s="108"/>
      <c r="AN55" s="108"/>
      <c r="AO55" s="108"/>
      <c r="AP55" s="108"/>
      <c r="AQ55" s="108"/>
      <c r="AR55" s="108"/>
      <c r="AS55" s="108"/>
      <c r="AT55" s="108"/>
      <c r="AU55" s="108"/>
      <c r="AV55" s="108"/>
      <c r="AW55" s="108"/>
      <c r="AX55" s="108"/>
      <c r="AY55" s="108"/>
      <c r="AZ55" s="109"/>
      <c r="BC55" s="44"/>
      <c r="BD55" s="70">
        <f t="shared" si="41"/>
        <v>0</v>
      </c>
      <c r="BE55" s="70">
        <f t="shared" si="34"/>
        <v>0</v>
      </c>
      <c r="BF55" s="70">
        <f t="shared" si="35"/>
        <v>0</v>
      </c>
      <c r="BG55" s="70">
        <f t="shared" si="36"/>
        <v>0</v>
      </c>
      <c r="BH55" s="70">
        <f t="shared" si="37"/>
        <v>0</v>
      </c>
      <c r="BI55" s="70" t="str">
        <f t="shared" si="38"/>
        <v>Eng.Civil</v>
      </c>
      <c r="BJ55" s="70">
        <f t="shared" si="39"/>
        <v>0</v>
      </c>
      <c r="BK55" s="70">
        <f t="shared" si="40"/>
        <v>0</v>
      </c>
      <c r="BL55" s="6">
        <v>6</v>
      </c>
      <c r="BM55" s="78">
        <f t="shared" si="61"/>
        <v>0</v>
      </c>
      <c r="BN55" s="56">
        <f t="shared" si="47"/>
        <v>0</v>
      </c>
      <c r="BO55" s="49">
        <f t="shared" si="48"/>
        <v>0</v>
      </c>
      <c r="BP55" s="56">
        <f t="shared" si="49"/>
        <v>0</v>
      </c>
      <c r="BQ55" s="113">
        <v>0</v>
      </c>
      <c r="BR55" s="66" t="str">
        <f t="shared" si="43"/>
        <v/>
      </c>
      <c r="BS55"/>
      <c r="BT55" s="66" t="str">
        <f t="shared" si="43"/>
        <v/>
      </c>
      <c r="BU55"/>
      <c r="BV55" s="66" t="str">
        <f t="shared" si="44"/>
        <v/>
      </c>
      <c r="BW55" s="29">
        <f>IF(M55="",0,VLOOKUP(M55,Suporte!CN:CQ,4,FALSE))</f>
        <v>0</v>
      </c>
      <c r="BX55" s="29" t="str">
        <f t="shared" si="50"/>
        <v/>
      </c>
      <c r="BY55" s="6">
        <f t="shared" si="45"/>
        <v>7</v>
      </c>
      <c r="BZ55" s="70">
        <f t="shared" si="51"/>
        <v>0</v>
      </c>
      <c r="CA55" s="68">
        <f t="shared" si="52"/>
        <v>0</v>
      </c>
      <c r="CB55" s="50" t="str">
        <f t="shared" si="53"/>
        <v>Responsável Técnico 2</v>
      </c>
      <c r="CC55" s="29" t="str">
        <f t="shared" si="54"/>
        <v>Inválido</v>
      </c>
      <c r="CD55" s="29">
        <f>IF(IFERROR(VLOOKUP(D55,D50:D54,1,FALSE),"")=D55,CD54,IF(D55&lt;&gt;D54,CD54+1,CD54))</f>
        <v>0</v>
      </c>
      <c r="CE55" s="100">
        <f t="shared" si="55"/>
        <v>0</v>
      </c>
      <c r="CF55" s="29">
        <f t="shared" si="56"/>
        <v>0</v>
      </c>
      <c r="CG55" s="29" t="str">
        <f t="shared" si="57"/>
        <v>RT2</v>
      </c>
      <c r="CH55" s="29" t="str">
        <f t="shared" si="58"/>
        <v>UF</v>
      </c>
      <c r="CK55" s="112" t="str">
        <f t="shared" si="46"/>
        <v/>
      </c>
      <c r="CL55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55" s="50" t="s">
        <v>52</v>
      </c>
      <c r="CN55" s="45"/>
    </row>
    <row r="56" spans="1:92" ht="32.450000000000003" customHeight="1" thickBot="1">
      <c r="BC56" s="44"/>
      <c r="BS56"/>
      <c r="BU56"/>
      <c r="BW56" s="9"/>
      <c r="BX56" s="9"/>
      <c r="BY56" s="6">
        <f t="shared" si="1"/>
        <v>7</v>
      </c>
      <c r="CB56" s="9"/>
      <c r="CL56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56" s="50" t="s">
        <v>52</v>
      </c>
      <c r="CN56" s="45"/>
    </row>
    <row r="57" spans="1:92" ht="15.6" customHeight="1" thickBot="1">
      <c r="C57" s="246" t="s">
        <v>121</v>
      </c>
      <c r="D57" s="247"/>
      <c r="E57" s="247"/>
      <c r="F57" s="247"/>
      <c r="G57" s="247"/>
      <c r="H57" s="247"/>
      <c r="I57" s="247"/>
      <c r="J57" s="247"/>
      <c r="K57" s="247"/>
      <c r="L57" s="247"/>
      <c r="M57" s="247"/>
      <c r="N57" s="247"/>
      <c r="O57" s="247"/>
      <c r="P57" s="247"/>
      <c r="Q57" s="247"/>
      <c r="R57" s="247"/>
      <c r="S57" s="247"/>
      <c r="T57" s="247"/>
      <c r="U57" s="247"/>
      <c r="V57" s="247"/>
      <c r="W57" s="247"/>
      <c r="X57" s="247"/>
      <c r="Y57" s="247"/>
      <c r="Z57" s="247"/>
      <c r="AA57" s="247"/>
      <c r="AB57" s="247"/>
      <c r="AC57" s="247"/>
      <c r="AD57" s="247"/>
      <c r="AE57" s="247"/>
      <c r="AF57" s="247"/>
      <c r="AG57" s="247"/>
      <c r="AH57" s="248"/>
      <c r="BC57" s="44"/>
      <c r="BS57"/>
      <c r="BU57"/>
      <c r="BW57" s="9"/>
      <c r="BX57" s="9"/>
      <c r="BY57" s="6">
        <f t="shared" si="1"/>
        <v>7</v>
      </c>
      <c r="CB57" s="9"/>
      <c r="CL57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57" s="50" t="s">
        <v>52</v>
      </c>
      <c r="CN57" s="45"/>
    </row>
    <row r="58" spans="1:92">
      <c r="C58" s="16" t="s">
        <v>26</v>
      </c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 t="s">
        <v>80</v>
      </c>
      <c r="O58" s="10"/>
      <c r="P58" s="10"/>
      <c r="Q58" s="10"/>
      <c r="R58" s="10"/>
      <c r="S58" s="10"/>
      <c r="T58" s="10"/>
      <c r="U58" s="10"/>
      <c r="V58" s="10"/>
      <c r="W58" s="10" t="s">
        <v>28</v>
      </c>
      <c r="X58" s="10"/>
      <c r="Y58" s="10"/>
      <c r="Z58" s="10"/>
      <c r="AA58" s="10"/>
      <c r="AB58" s="10"/>
      <c r="AC58" s="53"/>
      <c r="AD58" s="10" t="s">
        <v>65</v>
      </c>
      <c r="AE58" s="10"/>
      <c r="AF58" s="10" t="s">
        <v>29</v>
      </c>
      <c r="AG58" s="51"/>
      <c r="AH58" s="54"/>
      <c r="BC58" s="44"/>
      <c r="BD58" s="70" t="str">
        <f>C58</f>
        <v>Nome</v>
      </c>
      <c r="BE58" s="70" t="str">
        <f>N58</f>
        <v>Doc. Identidade (RG)</v>
      </c>
      <c r="BF58" s="70" t="str">
        <f>W58</f>
        <v>CPF</v>
      </c>
      <c r="BG58" s="70" t="str">
        <f>AD58</f>
        <v>DDD</v>
      </c>
      <c r="BH58" s="70" t="str">
        <f>AF58</f>
        <v>Celular</v>
      </c>
      <c r="BI58" s="70" t="str">
        <f>C60</f>
        <v>Formação</v>
      </c>
      <c r="BJ58" s="70" t="str">
        <f>N60</f>
        <v>Nº CREA/CAU</v>
      </c>
      <c r="BK58" s="70" t="str">
        <f>W60</f>
        <v>UF do CREA/CAU</v>
      </c>
      <c r="BM58" s="52" t="str">
        <f>C58</f>
        <v>Nome</v>
      </c>
      <c r="BN58" s="52" t="str">
        <f>N58</f>
        <v>Doc. Identidade (RG)</v>
      </c>
      <c r="BO58" s="52" t="str">
        <f>W58</f>
        <v>CPF</v>
      </c>
      <c r="BP58" s="52" t="str">
        <f>AD58&amp;"-"&amp;AF58</f>
        <v>DDD-Celular</v>
      </c>
      <c r="BQ58" s="6" t="s">
        <v>52</v>
      </c>
      <c r="BS58"/>
      <c r="BU58"/>
      <c r="BW58" s="9"/>
      <c r="BX58" s="9"/>
      <c r="BY58" s="6">
        <f t="shared" si="1"/>
        <v>7</v>
      </c>
      <c r="CB58" s="9"/>
      <c r="CL58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58" s="50" t="s">
        <v>52</v>
      </c>
      <c r="CN58" s="45"/>
    </row>
    <row r="59" spans="1:92">
      <c r="C59" s="197"/>
      <c r="D59" s="198"/>
      <c r="E59" s="198"/>
      <c r="F59" s="198"/>
      <c r="G59" s="198"/>
      <c r="H59" s="198"/>
      <c r="I59" s="198"/>
      <c r="J59" s="198"/>
      <c r="K59" s="198"/>
      <c r="L59" s="198"/>
      <c r="M59" s="198"/>
      <c r="N59" s="198"/>
      <c r="O59" s="4"/>
      <c r="P59" s="15"/>
      <c r="Q59" s="229"/>
      <c r="R59" s="188"/>
      <c r="S59" s="188"/>
      <c r="T59" s="188"/>
      <c r="U59" s="188"/>
      <c r="V59" s="4"/>
      <c r="W59" s="15"/>
      <c r="X59" s="229"/>
      <c r="Y59" s="188"/>
      <c r="Z59" s="188"/>
      <c r="AA59" s="188"/>
      <c r="AB59" s="4"/>
      <c r="AC59" s="11"/>
      <c r="AD59" s="34"/>
      <c r="AE59" s="12"/>
      <c r="AF59" s="188"/>
      <c r="AG59" s="188"/>
      <c r="AH59" s="189"/>
      <c r="BC59" s="44"/>
      <c r="BD59" s="70">
        <f>C59</f>
        <v>0</v>
      </c>
      <c r="BE59" s="70">
        <f>Q59</f>
        <v>0</v>
      </c>
      <c r="BF59" s="70">
        <f>X59</f>
        <v>0</v>
      </c>
      <c r="BG59" s="70">
        <f>AD59</f>
        <v>0</v>
      </c>
      <c r="BH59" s="70">
        <f>AF59</f>
        <v>0</v>
      </c>
      <c r="BI59" s="70" t="str">
        <f>C61</f>
        <v>Eng.Civil</v>
      </c>
      <c r="BJ59" s="70">
        <f>N61</f>
        <v>0</v>
      </c>
      <c r="BK59" s="70">
        <f>W61</f>
        <v>0</v>
      </c>
      <c r="BM59" s="57">
        <v>0</v>
      </c>
      <c r="BN59" s="49">
        <f>IF(C59=0,0,IF(Q59=0,"Preencha o campo '"&amp;BN58&amp;"'",0))</f>
        <v>0</v>
      </c>
      <c r="BO59" s="49">
        <f>IF(C59=0,0,IF(X59=0,"Preencha o campo '"&amp;BO58&amp;"'",0))</f>
        <v>0</v>
      </c>
      <c r="BP59" s="49">
        <f>IF(C59=0,0,IF(OR(AD59=0,AF59=0),"Preencha os campos '"&amp;BP58&amp;"'",0))</f>
        <v>0</v>
      </c>
      <c r="BQ59" s="113">
        <v>0</v>
      </c>
      <c r="BS59"/>
      <c r="BU59"/>
      <c r="BW59" s="9"/>
      <c r="BX59" s="9"/>
      <c r="BY59" s="6">
        <f t="shared" si="1"/>
        <v>7</v>
      </c>
      <c r="BZ59" s="70">
        <f>IF(BM59&lt;&gt;0,BM59,IF(BN59&lt;&gt;0,BN59,IF(BO59&lt;&gt;0,BO59,IF(BP59&lt;&gt;0,BP59,0))))</f>
        <v>0</v>
      </c>
      <c r="CA59" s="68">
        <f>IF(BZ59=0,0,BZ59&amp;" para o "&amp;C57)</f>
        <v>0</v>
      </c>
      <c r="CB59" s="6" t="s">
        <v>52</v>
      </c>
      <c r="CK59" s="112" t="str">
        <f>IF(BM59=0,"",BM59&amp;";")&amp;
IF(BN59=0,"",BN59&amp;";")&amp;
IF(BO59=0,"",BO59&amp;";")&amp;
IF(BP59=0,"",BP59&amp;";")&amp;
IF(BQ59=0,"",BQ59&amp;";")</f>
        <v/>
      </c>
      <c r="CL59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59" s="50" t="s">
        <v>52</v>
      </c>
      <c r="CN59" s="45"/>
    </row>
    <row r="60" spans="1:92">
      <c r="C60" s="16" t="s">
        <v>83</v>
      </c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 t="s">
        <v>58</v>
      </c>
      <c r="O60" s="10"/>
      <c r="P60" s="10"/>
      <c r="Q60" s="10"/>
      <c r="R60" s="10"/>
      <c r="S60" s="10"/>
      <c r="T60" s="10"/>
      <c r="U60" s="10"/>
      <c r="V60" s="10"/>
      <c r="W60" s="10" t="s">
        <v>59</v>
      </c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7"/>
      <c r="BC60" s="44"/>
      <c r="BD60" s="70">
        <f>BD59</f>
        <v>0</v>
      </c>
      <c r="BE60" s="70">
        <f t="shared" ref="BE60:BE69" si="62">BE59</f>
        <v>0</v>
      </c>
      <c r="BF60" s="70">
        <f t="shared" ref="BF60:BF69" si="63">BF59</f>
        <v>0</v>
      </c>
      <c r="BG60" s="70">
        <f t="shared" ref="BG60:BG69" si="64">BG59</f>
        <v>0</v>
      </c>
      <c r="BH60" s="70">
        <f t="shared" ref="BH60:BH69" si="65">BH59</f>
        <v>0</v>
      </c>
      <c r="BI60" s="70" t="str">
        <f t="shared" ref="BI60:BI69" si="66">BI59</f>
        <v>Eng.Civil</v>
      </c>
      <c r="BJ60" s="70">
        <f t="shared" ref="BJ60:BJ69" si="67">BJ59</f>
        <v>0</v>
      </c>
      <c r="BK60" s="70">
        <f t="shared" ref="BK60:BK69" si="68">BK59</f>
        <v>0</v>
      </c>
      <c r="BM60" s="52" t="str">
        <f>C60</f>
        <v>Formação</v>
      </c>
      <c r="BN60" s="52" t="str">
        <f>N60</f>
        <v>Nº CREA/CAU</v>
      </c>
      <c r="BO60" s="52" t="str">
        <f>W60</f>
        <v>UF do CREA/CAU</v>
      </c>
      <c r="BP60" s="6">
        <v>0</v>
      </c>
      <c r="BS60"/>
      <c r="BU60"/>
      <c r="BW60" s="9"/>
      <c r="BX60" s="9"/>
      <c r="BY60" s="6">
        <f t="shared" si="1"/>
        <v>7</v>
      </c>
      <c r="CL60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60" s="50" t="s">
        <v>52</v>
      </c>
      <c r="CN60" s="45"/>
    </row>
    <row r="61" spans="1:92" ht="15.75" thickBot="1">
      <c r="C61" s="250" t="s">
        <v>84</v>
      </c>
      <c r="D61" s="251"/>
      <c r="E61" s="33"/>
      <c r="F61" s="252" t="s">
        <v>85</v>
      </c>
      <c r="G61" s="202"/>
      <c r="H61" s="251"/>
      <c r="I61" s="33"/>
      <c r="J61" s="242"/>
      <c r="K61" s="183"/>
      <c r="L61" s="183"/>
      <c r="M61" s="243"/>
      <c r="N61" s="253"/>
      <c r="O61" s="231"/>
      <c r="P61" s="231"/>
      <c r="Q61" s="231"/>
      <c r="R61" s="231"/>
      <c r="S61" s="231"/>
      <c r="T61" s="231"/>
      <c r="U61" s="231"/>
      <c r="V61" s="18"/>
      <c r="W61" s="231"/>
      <c r="X61" s="231"/>
      <c r="Y61" s="231"/>
      <c r="Z61" s="231"/>
      <c r="AA61" s="231"/>
      <c r="AB61" s="183"/>
      <c r="AC61" s="183"/>
      <c r="AD61" s="183"/>
      <c r="AE61" s="183"/>
      <c r="AF61" s="183"/>
      <c r="AG61" s="183"/>
      <c r="AH61" s="232"/>
      <c r="BC61" s="44"/>
      <c r="BD61" s="70">
        <f t="shared" ref="BD61:BD69" si="69">BD60</f>
        <v>0</v>
      </c>
      <c r="BE61" s="70">
        <f t="shared" si="62"/>
        <v>0</v>
      </c>
      <c r="BF61" s="70">
        <f t="shared" si="63"/>
        <v>0</v>
      </c>
      <c r="BG61" s="70">
        <f t="shared" si="64"/>
        <v>0</v>
      </c>
      <c r="BH61" s="70">
        <f t="shared" si="65"/>
        <v>0</v>
      </c>
      <c r="BI61" s="70" t="str">
        <f t="shared" si="66"/>
        <v>Eng.Civil</v>
      </c>
      <c r="BJ61" s="70">
        <f t="shared" si="67"/>
        <v>0</v>
      </c>
      <c r="BK61" s="70">
        <f t="shared" si="68"/>
        <v>0</v>
      </c>
      <c r="BM61" s="49">
        <f>IF(C59=0,0,IF(AND(E61=0,I61=0),"Preencha o campo '"&amp;BM60&amp;"'",0))</f>
        <v>0</v>
      </c>
      <c r="BN61" s="49">
        <f>IF(C59=0,0,IF(N61=0,"Preencha o campo '"&amp;BN60&amp;"'",0))</f>
        <v>0</v>
      </c>
      <c r="BO61" s="49">
        <f>IF(C59=0,0,IF(W61=0,"Preencha o campo '"&amp;BO60&amp;"'",0))</f>
        <v>0</v>
      </c>
      <c r="BP61" s="6">
        <v>0</v>
      </c>
      <c r="BQ61" s="113">
        <v>0</v>
      </c>
      <c r="BS61"/>
      <c r="BU61"/>
      <c r="BW61" s="9"/>
      <c r="BX61" s="9"/>
      <c r="BY61" s="6">
        <f t="shared" si="1"/>
        <v>7</v>
      </c>
      <c r="BZ61" s="70">
        <f>IF(BM61&lt;&gt;0,BM61,IF(BN61&lt;&gt;0,BN61,IF(BO61&lt;&gt;0,BO61,IF(BP61&lt;&gt;0,BP61,0))))</f>
        <v>0</v>
      </c>
      <c r="CA61" s="68">
        <f>IF(BZ61=0,0,BZ61&amp;" para o "&amp;C57)</f>
        <v>0</v>
      </c>
      <c r="CB61" s="6" t="s">
        <v>52</v>
      </c>
      <c r="CK61" s="112" t="str">
        <f>IF(BM61=0,"",BM61&amp;";")&amp;
IF(BN61=0,"",BN61&amp;";")&amp;
IF(BO61=0,"",BO61&amp;";")&amp;
IF(BP61=0,"",BP61&amp;";")&amp;
IF(BQ61=0,"",BQ61&amp;";")</f>
        <v/>
      </c>
      <c r="CL61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61" s="50" t="s">
        <v>52</v>
      </c>
      <c r="CN61" s="45"/>
    </row>
    <row r="62" spans="1:92" ht="13.5" customHeight="1">
      <c r="C62" s="22" t="s">
        <v>86</v>
      </c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4"/>
      <c r="O62" s="24"/>
      <c r="P62" s="25" t="s">
        <v>87</v>
      </c>
      <c r="Q62" s="23"/>
      <c r="R62" s="23"/>
      <c r="S62" s="23"/>
      <c r="T62" s="23"/>
      <c r="U62" s="23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7"/>
      <c r="AJ62" s="130" t="s">
        <v>88</v>
      </c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  <c r="AY62" s="103"/>
      <c r="AZ62" s="104"/>
      <c r="BC62" s="44"/>
      <c r="BD62" s="70">
        <f t="shared" si="69"/>
        <v>0</v>
      </c>
      <c r="BE62" s="70">
        <f t="shared" si="62"/>
        <v>0</v>
      </c>
      <c r="BF62" s="70">
        <f t="shared" si="63"/>
        <v>0</v>
      </c>
      <c r="BG62" s="70">
        <f t="shared" si="64"/>
        <v>0</v>
      </c>
      <c r="BH62" s="70">
        <f t="shared" si="65"/>
        <v>0</v>
      </c>
      <c r="BI62" s="70" t="str">
        <f t="shared" si="66"/>
        <v>Eng.Civil</v>
      </c>
      <c r="BJ62" s="70">
        <f t="shared" si="67"/>
        <v>0</v>
      </c>
      <c r="BK62" s="70">
        <f t="shared" si="68"/>
        <v>0</v>
      </c>
      <c r="BS62"/>
      <c r="BU62"/>
      <c r="BW62" s="9"/>
      <c r="BX62" s="9"/>
      <c r="BY62" s="6">
        <f t="shared" si="1"/>
        <v>7</v>
      </c>
      <c r="CF62" s="9" t="s">
        <v>82</v>
      </c>
      <c r="CG62" s="9" t="s">
        <v>89</v>
      </c>
      <c r="CH62" s="29">
        <v>1</v>
      </c>
      <c r="CI62" s="29">
        <v>2</v>
      </c>
      <c r="CL62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62" s="50" t="s">
        <v>52</v>
      </c>
      <c r="CN62" s="45"/>
    </row>
    <row r="63" spans="1:92" ht="13.5" customHeight="1">
      <c r="C63" s="28"/>
      <c r="D63" s="21" t="s">
        <v>90</v>
      </c>
      <c r="E63" s="4"/>
      <c r="F63" s="31" t="s">
        <v>36</v>
      </c>
      <c r="G63" s="4"/>
      <c r="H63" s="4"/>
      <c r="I63" s="4"/>
      <c r="J63" s="4"/>
      <c r="K63" s="4"/>
      <c r="L63" s="4"/>
      <c r="M63" s="223" t="s">
        <v>91</v>
      </c>
      <c r="N63" s="224"/>
      <c r="O63" s="225"/>
      <c r="P63" s="87"/>
      <c r="Q63" s="40" t="s">
        <v>92</v>
      </c>
      <c r="R63" s="4"/>
      <c r="S63" s="4" t="s">
        <v>93</v>
      </c>
      <c r="T63" s="4"/>
      <c r="U63" s="4" t="s">
        <v>94</v>
      </c>
      <c r="V63" s="4"/>
      <c r="W63" s="4" t="s">
        <v>95</v>
      </c>
      <c r="X63" s="4"/>
      <c r="Y63" s="4" t="s">
        <v>96</v>
      </c>
      <c r="Z63" s="4"/>
      <c r="AA63" s="4" t="s">
        <v>97</v>
      </c>
      <c r="AB63" s="4"/>
      <c r="AC63" s="4"/>
      <c r="AD63" s="4" t="s">
        <v>98</v>
      </c>
      <c r="AE63" s="4"/>
      <c r="AF63" s="40"/>
      <c r="AG63" s="40"/>
      <c r="AH63" s="83"/>
      <c r="AJ63" s="105" t="s">
        <v>99</v>
      </c>
      <c r="AK63" s="106"/>
      <c r="AL63" s="107" t="s">
        <v>100</v>
      </c>
      <c r="AM63" s="108"/>
      <c r="AN63" s="108"/>
      <c r="AO63" s="108"/>
      <c r="AP63" s="108"/>
      <c r="AQ63" s="108"/>
      <c r="AR63" s="108"/>
      <c r="AS63" s="108"/>
      <c r="AT63" s="108"/>
      <c r="AU63" s="108"/>
      <c r="AV63" s="108"/>
      <c r="AW63" s="108"/>
      <c r="AX63" s="108"/>
      <c r="AY63" s="108"/>
      <c r="AZ63" s="109"/>
      <c r="BC63" s="44"/>
      <c r="BD63" s="70">
        <f t="shared" si="69"/>
        <v>0</v>
      </c>
      <c r="BE63" s="70">
        <f t="shared" si="62"/>
        <v>0</v>
      </c>
      <c r="BF63" s="70">
        <f t="shared" si="63"/>
        <v>0</v>
      </c>
      <c r="BG63" s="70">
        <f t="shared" si="64"/>
        <v>0</v>
      </c>
      <c r="BH63" s="70">
        <f t="shared" si="65"/>
        <v>0</v>
      </c>
      <c r="BI63" s="70" t="str">
        <f t="shared" si="66"/>
        <v>Eng.Civil</v>
      </c>
      <c r="BJ63" s="70">
        <f t="shared" si="67"/>
        <v>0</v>
      </c>
      <c r="BK63" s="70">
        <f t="shared" si="68"/>
        <v>0</v>
      </c>
      <c r="BM63" s="55" t="str">
        <f>D63</f>
        <v>UF</v>
      </c>
      <c r="BN63" s="55" t="str">
        <f>F63</f>
        <v>Micro</v>
      </c>
      <c r="BO63" s="52" t="str">
        <f>P62</f>
        <v>Pacotes de Serviços</v>
      </c>
      <c r="BP63" s="52">
        <f>V62</f>
        <v>0</v>
      </c>
      <c r="BQ63" s="6" t="s">
        <v>52</v>
      </c>
      <c r="BS63"/>
      <c r="BU63"/>
      <c r="BW63" s="9"/>
      <c r="BX63" s="9"/>
      <c r="BY63" s="6">
        <f t="shared" si="1"/>
        <v>7</v>
      </c>
      <c r="CB63" s="9"/>
      <c r="CF63" s="101">
        <f>CD69</f>
        <v>0</v>
      </c>
      <c r="CG63" s="101" t="s">
        <v>122</v>
      </c>
      <c r="CH63" s="102" t="str">
        <f>IFERROR(VLOOKUP(CH62,$CD64:$CE69,2,FALSE),"")</f>
        <v/>
      </c>
      <c r="CI63" s="102" t="str">
        <f>IFERROR(VLOOKUP(CI62,$CD64:$CE69,2,FALSE),"")</f>
        <v/>
      </c>
      <c r="CL63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63" s="50" t="s">
        <v>52</v>
      </c>
      <c r="CN63" s="45"/>
    </row>
    <row r="64" spans="1:92" ht="15" customHeight="1">
      <c r="A64" s="9">
        <f>A55+1</f>
        <v>13</v>
      </c>
      <c r="C64" s="80">
        <v>1</v>
      </c>
      <c r="D64" s="76"/>
      <c r="E64" s="4"/>
      <c r="F64" s="218"/>
      <c r="G64" s="219"/>
      <c r="H64" s="219"/>
      <c r="I64" s="219"/>
      <c r="J64" s="219"/>
      <c r="K64" s="219"/>
      <c r="L64" s="220"/>
      <c r="M64" s="221" t="str">
        <f>IFERROR(VLOOKUP(F64,Suporte!CL:CQ,3,FALSE),"")</f>
        <v/>
      </c>
      <c r="N64" s="222"/>
      <c r="O64" s="222"/>
      <c r="P64" s="88"/>
      <c r="Q64" s="99"/>
      <c r="R64" s="89"/>
      <c r="S64" s="99"/>
      <c r="T64" s="89"/>
      <c r="U64" s="99"/>
      <c r="V64" s="89"/>
      <c r="W64" s="99"/>
      <c r="X64" s="89"/>
      <c r="Y64" s="99"/>
      <c r="Z64" s="89"/>
      <c r="AA64" s="99"/>
      <c r="AB64" s="88"/>
      <c r="AC64" s="90"/>
      <c r="AD64" s="97" t="s">
        <v>105</v>
      </c>
      <c r="AE64" s="91"/>
      <c r="AF64" s="91"/>
      <c r="AG64" s="91"/>
      <c r="AH64" s="92"/>
      <c r="AJ64" s="115" t="s">
        <v>106</v>
      </c>
      <c r="AK64" s="117"/>
      <c r="AL64" s="114" t="s">
        <v>107</v>
      </c>
      <c r="AM64" s="116"/>
      <c r="AN64" s="116"/>
      <c r="AO64" s="116"/>
      <c r="AP64" s="116"/>
      <c r="AQ64" s="116"/>
      <c r="AR64" s="116"/>
      <c r="AS64" s="116"/>
      <c r="AT64" s="116"/>
      <c r="AU64" s="116"/>
      <c r="AV64" s="116"/>
      <c r="AW64" s="116"/>
      <c r="AX64" s="116"/>
      <c r="AY64" s="116"/>
      <c r="AZ64" s="123"/>
      <c r="BC64" s="44"/>
      <c r="BD64" s="70">
        <f t="shared" si="69"/>
        <v>0</v>
      </c>
      <c r="BE64" s="70">
        <f t="shared" si="62"/>
        <v>0</v>
      </c>
      <c r="BF64" s="70">
        <f t="shared" si="63"/>
        <v>0</v>
      </c>
      <c r="BG64" s="70">
        <f t="shared" si="64"/>
        <v>0</v>
      </c>
      <c r="BH64" s="70">
        <f t="shared" si="65"/>
        <v>0</v>
      </c>
      <c r="BI64" s="70" t="str">
        <f t="shared" si="66"/>
        <v>Eng.Civil</v>
      </c>
      <c r="BJ64" s="70">
        <f t="shared" si="67"/>
        <v>0</v>
      </c>
      <c r="BK64" s="70">
        <f t="shared" si="68"/>
        <v>0</v>
      </c>
      <c r="BL64" s="6">
        <v>1</v>
      </c>
      <c r="BM64" s="78">
        <f t="shared" ref="BM64:BM66" si="70">IF(AND(D64=0,BL64=1,C59&lt;&gt;0),"Preencha o campo '"&amp;BM63&amp;"'",IF(CD64&gt;2,"Escolha no máximo 2 UFs diferentes",0))</f>
        <v>0</v>
      </c>
      <c r="BN64" s="56">
        <f>IF(AND(D64&lt;&gt;0,F64=0),"Preencha o campo '"&amp;BN63&amp;"'",0)</f>
        <v>0</v>
      </c>
      <c r="BO64" s="49">
        <f>IF(M64="",0,IF(AND(P64=0,R64=0,T64=0,M64=0),"Preencha o campo '"&amp;BO63&amp;"'",IF(OR(AND(BR64="",P64&lt;&gt;0),AND(BT64="",R64&lt;&gt;0),AND(BV64="",T64&lt;&gt;0)),"Preencha corretamente o campo '"&amp;BO63&amp;"'",0)))</f>
        <v>0</v>
      </c>
      <c r="BP64" s="56">
        <f>IF(F64="",0,IF(AND(Q64=0,S64=0,U64=0,W64=0,Y64=0,AA64=0),"Preencha o campo 'Pacote de Serviços'",0))</f>
        <v>0</v>
      </c>
      <c r="BQ64" s="113">
        <v>0</v>
      </c>
      <c r="BR64" s="66" t="str">
        <f t="shared" ref="BR64:BT69" si="71">IF($BW64&gt;=BR$35,".","")</f>
        <v/>
      </c>
      <c r="BS64"/>
      <c r="BT64" s="66" t="str">
        <f>IF($BW64&gt;=BT$35,".","")</f>
        <v/>
      </c>
      <c r="BU64"/>
      <c r="BV64" s="66" t="str">
        <f t="shared" ref="BV64:BV69" si="72">IF($BW64&gt;=BV$35,".","")</f>
        <v/>
      </c>
      <c r="BW64" s="29">
        <f>IF(M64="",0,VLOOKUP(M64,Suporte!CN:CQ,4,FALSE))</f>
        <v>0</v>
      </c>
      <c r="BX64" s="29" t="str">
        <f>SUBSTITUTE(RIGHT(F64,2),")","")</f>
        <v/>
      </c>
      <c r="BY64" s="6">
        <f t="shared" si="1"/>
        <v>7</v>
      </c>
      <c r="BZ64" s="70">
        <f t="shared" ref="BZ64:BZ69" si="73">IF(BM64&lt;&gt;0,BM64,IF(BN64&lt;&gt;0,BN64,IF(BO64&lt;&gt;0,BO64,IF(BP64&lt;&gt;0,BP64,0))))</f>
        <v>0</v>
      </c>
      <c r="CA64" s="68">
        <f>IF(BZ64=0,0,BZ64&amp;" para o "&amp;CB64&amp;" (linha "&amp;ROW(CA64)&amp;")")</f>
        <v>0</v>
      </c>
      <c r="CB64" s="50" t="str">
        <f>IF(CB63&lt;&gt;0,CB63,C57)</f>
        <v>Responsável Técnico 3</v>
      </c>
      <c r="CC64" s="29" t="str">
        <f>IF(OR(CG63="Já",CG63="dados_rt"),"Já",IF(AND(CA64=0,M64&lt;&gt;""),"dados_rt","Inválido"))</f>
        <v>Inválido</v>
      </c>
      <c r="CD64" s="29">
        <f>IF(IFERROR(VLOOKUP(D64,D59:D63,1,FALSE),"")=D64,B63,IF(D64&lt;&gt;D63,B63+1,B63))</f>
        <v>0</v>
      </c>
      <c r="CE64" s="100">
        <f>D64</f>
        <v>0</v>
      </c>
      <c r="CF64" s="29">
        <f>CF63</f>
        <v>0</v>
      </c>
      <c r="CG64" s="29" t="str">
        <f>CG63</f>
        <v>RT3</v>
      </c>
      <c r="CH64" s="29" t="str">
        <f>IF(CF64&gt;1,"UF_"&amp;CG64,"UF")</f>
        <v>UF</v>
      </c>
      <c r="CK64" s="112" t="str">
        <f t="shared" ref="CK64:CK69" si="74">IF(BM64=0,"",BM64&amp;";")&amp;
IF(BN64=0,"",BN64&amp;";")&amp;
IF(BO64=0,"",BO64&amp;";")&amp;
IF(BP64=0,"",BP64&amp;";")&amp;
IF(BQ64=0,"",BQ64&amp;";")</f>
        <v/>
      </c>
      <c r="CL64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64" s="50" t="s">
        <v>52</v>
      </c>
      <c r="CN64" s="45"/>
    </row>
    <row r="65" spans="1:92" ht="15" customHeight="1">
      <c r="A65" s="9">
        <f>A64+1</f>
        <v>14</v>
      </c>
      <c r="C65" s="80">
        <f>C64+1</f>
        <v>2</v>
      </c>
      <c r="D65" s="76"/>
      <c r="E65" s="4"/>
      <c r="F65" s="218"/>
      <c r="G65" s="219"/>
      <c r="H65" s="219"/>
      <c r="I65" s="219"/>
      <c r="J65" s="219"/>
      <c r="K65" s="219"/>
      <c r="L65" s="220"/>
      <c r="M65" s="221" t="str">
        <f>IFERROR(VLOOKUP(F65,Suporte!CL:CQ,3,FALSE),"")</f>
        <v/>
      </c>
      <c r="N65" s="222"/>
      <c r="O65" s="222"/>
      <c r="P65" s="89"/>
      <c r="Q65" s="85"/>
      <c r="R65" s="89"/>
      <c r="S65" s="85"/>
      <c r="T65" s="89"/>
      <c r="U65" s="85"/>
      <c r="V65" s="89"/>
      <c r="W65" s="85"/>
      <c r="X65" s="89"/>
      <c r="Y65" s="85"/>
      <c r="Z65" s="89"/>
      <c r="AA65" s="85"/>
      <c r="AB65" s="89"/>
      <c r="AC65" s="79"/>
      <c r="AD65" s="97" t="s">
        <v>108</v>
      </c>
      <c r="AE65" s="84"/>
      <c r="AF65" s="84"/>
      <c r="AG65" s="84"/>
      <c r="AH65" s="93"/>
      <c r="AJ65" s="115" t="s">
        <v>109</v>
      </c>
      <c r="AK65" s="121"/>
      <c r="AL65" s="114" t="s">
        <v>110</v>
      </c>
      <c r="AM65" s="110"/>
      <c r="AN65" s="110"/>
      <c r="AO65" s="110"/>
      <c r="AP65" s="110"/>
      <c r="AQ65" s="110"/>
      <c r="AR65" s="110"/>
      <c r="AS65" s="110"/>
      <c r="AT65" s="110"/>
      <c r="AU65" s="110"/>
      <c r="AV65" s="110"/>
      <c r="AW65" s="110"/>
      <c r="AX65" s="110"/>
      <c r="AY65" s="110"/>
      <c r="AZ65" s="111"/>
      <c r="BC65" s="44"/>
      <c r="BD65" s="70">
        <f t="shared" si="69"/>
        <v>0</v>
      </c>
      <c r="BE65" s="70">
        <f t="shared" si="62"/>
        <v>0</v>
      </c>
      <c r="BF65" s="70">
        <f t="shared" si="63"/>
        <v>0</v>
      </c>
      <c r="BG65" s="70">
        <f t="shared" si="64"/>
        <v>0</v>
      </c>
      <c r="BH65" s="70">
        <f t="shared" si="65"/>
        <v>0</v>
      </c>
      <c r="BI65" s="70" t="str">
        <f t="shared" si="66"/>
        <v>Eng.Civil</v>
      </c>
      <c r="BJ65" s="70">
        <f t="shared" si="67"/>
        <v>0</v>
      </c>
      <c r="BK65" s="70">
        <f t="shared" si="68"/>
        <v>0</v>
      </c>
      <c r="BL65" s="6">
        <v>2</v>
      </c>
      <c r="BM65" s="78">
        <f t="shared" si="70"/>
        <v>0</v>
      </c>
      <c r="BN65" s="56">
        <f t="shared" ref="BN65:BN69" si="75">IF(AND(D65&lt;&gt;0,F65=0),"Preencha o campo '"&amp;BN64&amp;"'",0)</f>
        <v>0</v>
      </c>
      <c r="BO65" s="49">
        <f t="shared" ref="BO65:BO69" si="76">IF(M65="",0,IF(AND(P65=0,R65=0,T65=0,M65=0),"Preencha o campo '"&amp;BO64&amp;"'",IF(OR(AND(BR65="",P65&lt;&gt;0),AND(BT65="",R65&lt;&gt;0),AND(BV65="",T65&lt;&gt;0)),"Preencha corretamente o campo '"&amp;BO64&amp;"'",0)))</f>
        <v>0</v>
      </c>
      <c r="BP65" s="56">
        <f t="shared" ref="BP65:BP69" si="77">IF(F65="",0,IF(AND(Q65=0,S65=0,U65=0,W65=0,Y65=0,AA65=0),"Preencha o campo 'Pacote de Serviços'",0))</f>
        <v>0</v>
      </c>
      <c r="BQ65" s="113">
        <v>0</v>
      </c>
      <c r="BR65" s="66" t="str">
        <f t="shared" si="71"/>
        <v/>
      </c>
      <c r="BS65"/>
      <c r="BT65" s="66" t="str">
        <f t="shared" si="71"/>
        <v/>
      </c>
      <c r="BU65"/>
      <c r="BV65" s="66" t="str">
        <f t="shared" si="72"/>
        <v/>
      </c>
      <c r="BW65" s="29">
        <f>IF(M65="",0,VLOOKUP(M65,Suporte!CN:CQ,4,FALSE))</f>
        <v>0</v>
      </c>
      <c r="BX65" s="29" t="str">
        <f t="shared" ref="BX65:BX69" si="78">SUBSTITUTE(RIGHT(F65,2),")","")</f>
        <v/>
      </c>
      <c r="BY65" s="6">
        <f t="shared" si="1"/>
        <v>7</v>
      </c>
      <c r="BZ65" s="70">
        <f t="shared" si="73"/>
        <v>0</v>
      </c>
      <c r="CA65" s="68">
        <f t="shared" ref="CA65:CA69" si="79">IF(BZ65=0,0,BZ65&amp;" para o "&amp;CB65&amp;" (linha "&amp;ROW(CA65)&amp;")")</f>
        <v>0</v>
      </c>
      <c r="CB65" s="50" t="str">
        <f t="shared" ref="CB65:CB69" si="80">IF(CB64&lt;&gt;0,CB64,C58)</f>
        <v>Responsável Técnico 3</v>
      </c>
      <c r="CC65" s="29" t="str">
        <f t="shared" ref="CC65:CC69" si="81">IF(OR(CC64="Já",CC64="dados_rt"),"Já",IF(AND(CA65=0,M65&lt;&gt;""),"dados_rt","Inválido"))</f>
        <v>Inválido</v>
      </c>
      <c r="CD65" s="29">
        <f>IF(IFERROR(VLOOKUP(D65,D60:D64,1,FALSE),"")=D65,CD64,IF(D65&lt;&gt;D64,CD64+1,CD64))</f>
        <v>0</v>
      </c>
      <c r="CE65" s="100">
        <f t="shared" ref="CE65:CE69" si="82">D65</f>
        <v>0</v>
      </c>
      <c r="CF65" s="29">
        <f t="shared" ref="CF65:CF69" si="83">CF64</f>
        <v>0</v>
      </c>
      <c r="CG65" s="29" t="str">
        <f t="shared" ref="CG65:CG69" si="84">CG64</f>
        <v>RT3</v>
      </c>
      <c r="CH65" s="29" t="str">
        <f t="shared" ref="CH65:CH69" si="85">IF(CF65&gt;1,"UF_"&amp;CG65,"UF")</f>
        <v>UF</v>
      </c>
      <c r="CK65" s="112" t="str">
        <f t="shared" si="74"/>
        <v/>
      </c>
      <c r="CL65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65" s="50" t="s">
        <v>52</v>
      </c>
      <c r="CN65" s="45"/>
    </row>
    <row r="66" spans="1:92" ht="15" customHeight="1">
      <c r="A66" s="9">
        <f t="shared" ref="A66:A69" si="86">A65+1</f>
        <v>15</v>
      </c>
      <c r="C66" s="80">
        <f t="shared" ref="C66:C69" si="87">C65+1</f>
        <v>3</v>
      </c>
      <c r="D66" s="76"/>
      <c r="E66" s="4"/>
      <c r="F66" s="218"/>
      <c r="G66" s="219"/>
      <c r="H66" s="219"/>
      <c r="I66" s="219"/>
      <c r="J66" s="219"/>
      <c r="K66" s="219"/>
      <c r="L66" s="220"/>
      <c r="M66" s="221" t="str">
        <f>IFERROR(VLOOKUP(F66,Suporte!CL:CQ,3,FALSE),"")</f>
        <v/>
      </c>
      <c r="N66" s="222"/>
      <c r="O66" s="222"/>
      <c r="P66" s="89"/>
      <c r="Q66" s="85"/>
      <c r="R66" s="89"/>
      <c r="S66" s="85"/>
      <c r="T66" s="89"/>
      <c r="U66" s="85"/>
      <c r="V66" s="89"/>
      <c r="W66" s="85"/>
      <c r="X66" s="89"/>
      <c r="Y66" s="85"/>
      <c r="Z66" s="89"/>
      <c r="AA66" s="85"/>
      <c r="AB66" s="89"/>
      <c r="AC66" s="79"/>
      <c r="AD66" s="97" t="s">
        <v>108</v>
      </c>
      <c r="AE66" s="84"/>
      <c r="AF66" s="84"/>
      <c r="AG66" s="84"/>
      <c r="AH66" s="93"/>
      <c r="AJ66" s="120"/>
      <c r="AK66" s="122"/>
      <c r="AL66" s="127" t="s">
        <v>111</v>
      </c>
      <c r="AM66" s="128"/>
      <c r="AN66" s="128"/>
      <c r="AO66" s="128"/>
      <c r="AP66" s="128"/>
      <c r="AQ66" s="128"/>
      <c r="AR66" s="128"/>
      <c r="AS66" s="128"/>
      <c r="AT66" s="128"/>
      <c r="AU66" s="128"/>
      <c r="AV66" s="128"/>
      <c r="AW66" s="128"/>
      <c r="AX66" s="128"/>
      <c r="AY66" s="128"/>
      <c r="AZ66" s="129"/>
      <c r="BC66" s="44"/>
      <c r="BD66" s="70">
        <f t="shared" si="69"/>
        <v>0</v>
      </c>
      <c r="BE66" s="70">
        <f t="shared" si="62"/>
        <v>0</v>
      </c>
      <c r="BF66" s="70">
        <f t="shared" si="63"/>
        <v>0</v>
      </c>
      <c r="BG66" s="70">
        <f t="shared" si="64"/>
        <v>0</v>
      </c>
      <c r="BH66" s="70">
        <f t="shared" si="65"/>
        <v>0</v>
      </c>
      <c r="BI66" s="70" t="str">
        <f t="shared" si="66"/>
        <v>Eng.Civil</v>
      </c>
      <c r="BJ66" s="70">
        <f t="shared" si="67"/>
        <v>0</v>
      </c>
      <c r="BK66" s="70">
        <f t="shared" si="68"/>
        <v>0</v>
      </c>
      <c r="BL66" s="6">
        <v>3</v>
      </c>
      <c r="BM66" s="78">
        <f t="shared" si="70"/>
        <v>0</v>
      </c>
      <c r="BN66" s="56">
        <f t="shared" si="75"/>
        <v>0</v>
      </c>
      <c r="BO66" s="49">
        <f t="shared" si="76"/>
        <v>0</v>
      </c>
      <c r="BP66" s="56">
        <f t="shared" si="77"/>
        <v>0</v>
      </c>
      <c r="BQ66" s="113">
        <v>0</v>
      </c>
      <c r="BR66" s="66" t="str">
        <f t="shared" si="71"/>
        <v/>
      </c>
      <c r="BS66"/>
      <c r="BT66" s="66" t="str">
        <f t="shared" si="71"/>
        <v/>
      </c>
      <c r="BU66"/>
      <c r="BV66" s="66" t="str">
        <f t="shared" si="72"/>
        <v/>
      </c>
      <c r="BW66" s="29">
        <f>IF(M66="",0,VLOOKUP(M66,Suporte!CN:CQ,4,FALSE))</f>
        <v>0</v>
      </c>
      <c r="BX66" s="29" t="str">
        <f t="shared" si="78"/>
        <v/>
      </c>
      <c r="BY66" s="6">
        <f t="shared" si="1"/>
        <v>7</v>
      </c>
      <c r="BZ66" s="70">
        <f t="shared" si="73"/>
        <v>0</v>
      </c>
      <c r="CA66" s="68">
        <f t="shared" si="79"/>
        <v>0</v>
      </c>
      <c r="CB66" s="50" t="str">
        <f t="shared" si="80"/>
        <v>Responsável Técnico 3</v>
      </c>
      <c r="CC66" s="29" t="str">
        <f t="shared" si="81"/>
        <v>Inválido</v>
      </c>
      <c r="CD66" s="29">
        <f>IF(IFERROR(VLOOKUP(D66,D61:D65,1,FALSE),"")=D66,CD65,IF(D66&lt;&gt;D65,CD65+1,CD65))</f>
        <v>0</v>
      </c>
      <c r="CE66" s="100">
        <f t="shared" si="82"/>
        <v>0</v>
      </c>
      <c r="CF66" s="29">
        <f t="shared" si="83"/>
        <v>0</v>
      </c>
      <c r="CG66" s="29" t="str">
        <f t="shared" si="84"/>
        <v>RT3</v>
      </c>
      <c r="CH66" s="29" t="str">
        <f t="shared" si="85"/>
        <v>UF</v>
      </c>
      <c r="CK66" s="112" t="str">
        <f t="shared" si="74"/>
        <v/>
      </c>
      <c r="CL66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66" s="50" t="s">
        <v>52</v>
      </c>
      <c r="CN66" s="45"/>
    </row>
    <row r="67" spans="1:92" ht="15" customHeight="1">
      <c r="A67" s="9">
        <f t="shared" si="86"/>
        <v>16</v>
      </c>
      <c r="C67" s="80">
        <f t="shared" si="87"/>
        <v>4</v>
      </c>
      <c r="D67" s="76"/>
      <c r="E67" s="4"/>
      <c r="F67" s="218"/>
      <c r="G67" s="219"/>
      <c r="H67" s="219"/>
      <c r="I67" s="219"/>
      <c r="J67" s="219"/>
      <c r="K67" s="219"/>
      <c r="L67" s="220"/>
      <c r="M67" s="221" t="str">
        <f>IFERROR(VLOOKUP(F67,Suporte!CL:CQ,3,FALSE),"")</f>
        <v/>
      </c>
      <c r="N67" s="222"/>
      <c r="O67" s="222"/>
      <c r="P67" s="89"/>
      <c r="Q67" s="85"/>
      <c r="R67" s="89"/>
      <c r="S67" s="85"/>
      <c r="T67" s="89"/>
      <c r="U67" s="85"/>
      <c r="V67" s="89"/>
      <c r="W67" s="85"/>
      <c r="X67" s="89"/>
      <c r="Y67" s="85"/>
      <c r="Z67" s="89"/>
      <c r="AA67" s="85"/>
      <c r="AB67" s="89"/>
      <c r="AC67" s="79"/>
      <c r="AD67" s="97" t="s">
        <v>108</v>
      </c>
      <c r="AE67" s="84"/>
      <c r="AF67" s="84"/>
      <c r="AG67" s="84"/>
      <c r="AH67" s="93"/>
      <c r="AJ67" s="118" t="s">
        <v>112</v>
      </c>
      <c r="AK67" s="119"/>
      <c r="AL67" s="124" t="s">
        <v>113</v>
      </c>
      <c r="AM67" s="125"/>
      <c r="AN67" s="125"/>
      <c r="AO67" s="125"/>
      <c r="AP67" s="125"/>
      <c r="AQ67" s="125"/>
      <c r="AR67" s="125"/>
      <c r="AS67" s="125"/>
      <c r="AT67" s="125"/>
      <c r="AU67" s="125"/>
      <c r="AV67" s="125"/>
      <c r="AW67" s="125"/>
      <c r="AX67" s="125"/>
      <c r="AY67" s="125"/>
      <c r="AZ67" s="126"/>
      <c r="BC67" s="44"/>
      <c r="BD67" s="70">
        <f t="shared" si="69"/>
        <v>0</v>
      </c>
      <c r="BE67" s="70">
        <f t="shared" si="62"/>
        <v>0</v>
      </c>
      <c r="BF67" s="70">
        <f t="shared" si="63"/>
        <v>0</v>
      </c>
      <c r="BG67" s="70">
        <f t="shared" si="64"/>
        <v>0</v>
      </c>
      <c r="BH67" s="70">
        <f t="shared" si="65"/>
        <v>0</v>
      </c>
      <c r="BI67" s="70" t="str">
        <f t="shared" si="66"/>
        <v>Eng.Civil</v>
      </c>
      <c r="BJ67" s="70">
        <f t="shared" si="67"/>
        <v>0</v>
      </c>
      <c r="BK67" s="70">
        <f t="shared" si="68"/>
        <v>0</v>
      </c>
      <c r="BL67" s="6">
        <v>4</v>
      </c>
      <c r="BM67" s="78">
        <f>IF(AND(D67=0,BL67=1,C62&lt;&gt;0),"Preencha o campo '"&amp;BM66&amp;"'",IF(CD67&gt;2,"Escolha no máximo 2 UFs diferentes",0))</f>
        <v>0</v>
      </c>
      <c r="BN67" s="56">
        <f t="shared" si="75"/>
        <v>0</v>
      </c>
      <c r="BO67" s="49">
        <f t="shared" si="76"/>
        <v>0</v>
      </c>
      <c r="BP67" s="56">
        <f t="shared" si="77"/>
        <v>0</v>
      </c>
      <c r="BQ67" s="113">
        <v>0</v>
      </c>
      <c r="BR67" s="66" t="str">
        <f t="shared" si="71"/>
        <v/>
      </c>
      <c r="BS67"/>
      <c r="BT67" s="66" t="str">
        <f t="shared" si="71"/>
        <v/>
      </c>
      <c r="BU67"/>
      <c r="BV67" s="66" t="str">
        <f t="shared" si="72"/>
        <v/>
      </c>
      <c r="BW67" s="29">
        <f>IF(M67="",0,VLOOKUP(M67,Suporte!CN:CQ,4,FALSE))</f>
        <v>0</v>
      </c>
      <c r="BX67" s="29" t="str">
        <f t="shared" si="78"/>
        <v/>
      </c>
      <c r="BY67" s="6">
        <f t="shared" si="1"/>
        <v>7</v>
      </c>
      <c r="BZ67" s="70">
        <f t="shared" si="73"/>
        <v>0</v>
      </c>
      <c r="CA67" s="68">
        <f t="shared" si="79"/>
        <v>0</v>
      </c>
      <c r="CB67" s="50" t="str">
        <f t="shared" si="80"/>
        <v>Responsável Técnico 3</v>
      </c>
      <c r="CC67" s="29" t="str">
        <f t="shared" si="81"/>
        <v>Inválido</v>
      </c>
      <c r="CD67" s="29">
        <f>IF(IFERROR(VLOOKUP(D67,D62:D66,1,FALSE),"")=D67,CD66,IF(D67&lt;&gt;D66,CD66+1,CD66))</f>
        <v>0</v>
      </c>
      <c r="CE67" s="100">
        <f t="shared" si="82"/>
        <v>0</v>
      </c>
      <c r="CF67" s="29">
        <f t="shared" si="83"/>
        <v>0</v>
      </c>
      <c r="CG67" s="29" t="str">
        <f t="shared" si="84"/>
        <v>RT3</v>
      </c>
      <c r="CH67" s="29" t="str">
        <f t="shared" si="85"/>
        <v>UF</v>
      </c>
      <c r="CK67" s="112" t="str">
        <f t="shared" si="74"/>
        <v/>
      </c>
      <c r="CL67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67" s="50" t="s">
        <v>52</v>
      </c>
      <c r="CN67" s="45"/>
    </row>
    <row r="68" spans="1:92" ht="15" customHeight="1">
      <c r="A68" s="9">
        <f t="shared" si="86"/>
        <v>17</v>
      </c>
      <c r="C68" s="80">
        <f t="shared" si="87"/>
        <v>5</v>
      </c>
      <c r="D68" s="76"/>
      <c r="E68" s="4"/>
      <c r="F68" s="218"/>
      <c r="G68" s="219"/>
      <c r="H68" s="219"/>
      <c r="I68" s="219"/>
      <c r="J68" s="219"/>
      <c r="K68" s="219"/>
      <c r="L68" s="220"/>
      <c r="M68" s="221" t="str">
        <f>IFERROR(VLOOKUP(F68,Suporte!CL:CQ,3,FALSE),"")</f>
        <v/>
      </c>
      <c r="N68" s="222"/>
      <c r="O68" s="222"/>
      <c r="P68" s="89"/>
      <c r="Q68" s="85"/>
      <c r="R68" s="89"/>
      <c r="S68" s="85"/>
      <c r="T68" s="89"/>
      <c r="U68" s="85"/>
      <c r="V68" s="89"/>
      <c r="W68" s="85"/>
      <c r="X68" s="89"/>
      <c r="Y68" s="85"/>
      <c r="Z68" s="89"/>
      <c r="AA68" s="85"/>
      <c r="AB68" s="89"/>
      <c r="AC68" s="79"/>
      <c r="AD68" s="97" t="s">
        <v>114</v>
      </c>
      <c r="AE68" s="84"/>
      <c r="AF68" s="84"/>
      <c r="AG68" s="84"/>
      <c r="AH68" s="93"/>
      <c r="AJ68" s="105" t="s">
        <v>115</v>
      </c>
      <c r="AK68" s="106"/>
      <c r="AL68" s="107" t="s">
        <v>116</v>
      </c>
      <c r="AM68" s="108"/>
      <c r="AN68" s="108"/>
      <c r="AO68" s="108"/>
      <c r="AP68" s="108"/>
      <c r="AQ68" s="108"/>
      <c r="AR68" s="108"/>
      <c r="AS68" s="108"/>
      <c r="AT68" s="108"/>
      <c r="AU68" s="108"/>
      <c r="AV68" s="108"/>
      <c r="AW68" s="108"/>
      <c r="AX68" s="108"/>
      <c r="AY68" s="108"/>
      <c r="AZ68" s="109"/>
      <c r="BC68" s="44"/>
      <c r="BD68" s="70">
        <f t="shared" si="69"/>
        <v>0</v>
      </c>
      <c r="BE68" s="70">
        <f t="shared" si="62"/>
        <v>0</v>
      </c>
      <c r="BF68" s="70">
        <f t="shared" si="63"/>
        <v>0</v>
      </c>
      <c r="BG68" s="70">
        <f t="shared" si="64"/>
        <v>0</v>
      </c>
      <c r="BH68" s="70">
        <f t="shared" si="65"/>
        <v>0</v>
      </c>
      <c r="BI68" s="70" t="str">
        <f t="shared" si="66"/>
        <v>Eng.Civil</v>
      </c>
      <c r="BJ68" s="70">
        <f t="shared" si="67"/>
        <v>0</v>
      </c>
      <c r="BK68" s="70">
        <f t="shared" si="68"/>
        <v>0</v>
      </c>
      <c r="BL68" s="6">
        <v>5</v>
      </c>
      <c r="BM68" s="78">
        <f t="shared" ref="BM68:BM69" si="88">IF(AND(D68=0,BL68=1,C63&lt;&gt;0),"Preencha o campo '"&amp;BM67&amp;"'",IF(CD68&gt;2,"Escolha no máximo 2 UFs diferentes",0))</f>
        <v>0</v>
      </c>
      <c r="BN68" s="56">
        <f t="shared" si="75"/>
        <v>0</v>
      </c>
      <c r="BO68" s="49">
        <f t="shared" si="76"/>
        <v>0</v>
      </c>
      <c r="BP68" s="56">
        <f t="shared" si="77"/>
        <v>0</v>
      </c>
      <c r="BQ68" s="113">
        <v>0</v>
      </c>
      <c r="BR68" s="66" t="str">
        <f t="shared" si="71"/>
        <v/>
      </c>
      <c r="BS68"/>
      <c r="BT68" s="66" t="str">
        <f t="shared" si="71"/>
        <v/>
      </c>
      <c r="BU68"/>
      <c r="BV68" s="66" t="str">
        <f t="shared" si="72"/>
        <v/>
      </c>
      <c r="BW68" s="29">
        <f>IF(M68="",0,VLOOKUP(M68,Suporte!CN:CQ,4,FALSE))</f>
        <v>0</v>
      </c>
      <c r="BX68" s="29" t="str">
        <f t="shared" si="78"/>
        <v/>
      </c>
      <c r="BY68" s="6">
        <f t="shared" si="1"/>
        <v>7</v>
      </c>
      <c r="BZ68" s="70">
        <f t="shared" si="73"/>
        <v>0</v>
      </c>
      <c r="CA68" s="68">
        <f t="shared" si="79"/>
        <v>0</v>
      </c>
      <c r="CB68" s="50" t="str">
        <f t="shared" si="80"/>
        <v>Responsável Técnico 3</v>
      </c>
      <c r="CC68" s="29" t="str">
        <f t="shared" si="81"/>
        <v>Inválido</v>
      </c>
      <c r="CD68" s="29">
        <f>IF(IFERROR(VLOOKUP(D68,D63:D67,1,FALSE),"")=D68,CD67,IF(D68&lt;&gt;D67,CD67+1,CD67))</f>
        <v>0</v>
      </c>
      <c r="CE68" s="100">
        <f t="shared" si="82"/>
        <v>0</v>
      </c>
      <c r="CF68" s="29">
        <f t="shared" si="83"/>
        <v>0</v>
      </c>
      <c r="CG68" s="29" t="str">
        <f t="shared" si="84"/>
        <v>RT3</v>
      </c>
      <c r="CH68" s="29" t="str">
        <f t="shared" si="85"/>
        <v>UF</v>
      </c>
      <c r="CK68" s="112" t="str">
        <f t="shared" si="74"/>
        <v/>
      </c>
      <c r="CL68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68" s="50" t="s">
        <v>52</v>
      </c>
      <c r="CN68" s="45"/>
    </row>
    <row r="69" spans="1:92" ht="13.5" customHeight="1" thickBot="1">
      <c r="A69" s="9">
        <f t="shared" si="86"/>
        <v>18</v>
      </c>
      <c r="C69" s="81">
        <f t="shared" si="87"/>
        <v>6</v>
      </c>
      <c r="D69" s="37"/>
      <c r="E69" s="18"/>
      <c r="F69" s="239"/>
      <c r="G69" s="240"/>
      <c r="H69" s="240"/>
      <c r="I69" s="240"/>
      <c r="J69" s="240"/>
      <c r="K69" s="240"/>
      <c r="L69" s="241"/>
      <c r="M69" s="244" t="str">
        <f>IFERROR(VLOOKUP(F69,Suporte!CL:CQ,3,FALSE),"")</f>
        <v/>
      </c>
      <c r="N69" s="245"/>
      <c r="O69" s="245"/>
      <c r="P69" s="94"/>
      <c r="Q69" s="86"/>
      <c r="R69" s="94"/>
      <c r="S69" s="86"/>
      <c r="T69" s="94"/>
      <c r="U69" s="86"/>
      <c r="V69" s="94"/>
      <c r="W69" s="86"/>
      <c r="X69" s="94"/>
      <c r="Y69" s="86"/>
      <c r="Z69" s="94"/>
      <c r="AA69" s="86"/>
      <c r="AB69" s="94"/>
      <c r="AC69" s="35"/>
      <c r="AD69" s="98" t="s">
        <v>114</v>
      </c>
      <c r="AE69" s="95"/>
      <c r="AF69" s="95"/>
      <c r="AG69" s="95"/>
      <c r="AH69" s="96"/>
      <c r="AJ69" s="105" t="s">
        <v>117</v>
      </c>
      <c r="AK69" s="106"/>
      <c r="AL69" s="107" t="s">
        <v>118</v>
      </c>
      <c r="AM69" s="108"/>
      <c r="AN69" s="108"/>
      <c r="AO69" s="108"/>
      <c r="AP69" s="108"/>
      <c r="AQ69" s="108"/>
      <c r="AR69" s="108"/>
      <c r="AS69" s="108"/>
      <c r="AT69" s="108"/>
      <c r="AU69" s="108"/>
      <c r="AV69" s="108"/>
      <c r="AW69" s="108"/>
      <c r="AX69" s="108"/>
      <c r="AY69" s="108"/>
      <c r="AZ69" s="109"/>
      <c r="BC69" s="44"/>
      <c r="BD69" s="70">
        <f t="shared" si="69"/>
        <v>0</v>
      </c>
      <c r="BE69" s="70">
        <f t="shared" si="62"/>
        <v>0</v>
      </c>
      <c r="BF69" s="70">
        <f t="shared" si="63"/>
        <v>0</v>
      </c>
      <c r="BG69" s="70">
        <f t="shared" si="64"/>
        <v>0</v>
      </c>
      <c r="BH69" s="70">
        <f t="shared" si="65"/>
        <v>0</v>
      </c>
      <c r="BI69" s="70" t="str">
        <f t="shared" si="66"/>
        <v>Eng.Civil</v>
      </c>
      <c r="BJ69" s="70">
        <f t="shared" si="67"/>
        <v>0</v>
      </c>
      <c r="BK69" s="70">
        <f t="shared" si="68"/>
        <v>0</v>
      </c>
      <c r="BL69" s="6">
        <v>6</v>
      </c>
      <c r="BM69" s="78">
        <f t="shared" si="88"/>
        <v>0</v>
      </c>
      <c r="BN69" s="56">
        <f t="shared" si="75"/>
        <v>0</v>
      </c>
      <c r="BO69" s="49">
        <f t="shared" si="76"/>
        <v>0</v>
      </c>
      <c r="BP69" s="56">
        <f t="shared" si="77"/>
        <v>0</v>
      </c>
      <c r="BQ69" s="113">
        <v>0</v>
      </c>
      <c r="BR69" s="66" t="str">
        <f t="shared" si="71"/>
        <v/>
      </c>
      <c r="BS69"/>
      <c r="BT69" s="66" t="str">
        <f t="shared" si="71"/>
        <v/>
      </c>
      <c r="BU69"/>
      <c r="BV69" s="66" t="str">
        <f t="shared" si="72"/>
        <v/>
      </c>
      <c r="BW69" s="29">
        <f>IF(M69="",0,VLOOKUP(M69,Suporte!CN:CQ,4,FALSE))</f>
        <v>0</v>
      </c>
      <c r="BX69" s="29" t="str">
        <f t="shared" si="78"/>
        <v/>
      </c>
      <c r="BY69" s="6">
        <f t="shared" si="1"/>
        <v>7</v>
      </c>
      <c r="BZ69" s="70">
        <f t="shared" si="73"/>
        <v>0</v>
      </c>
      <c r="CA69" s="68">
        <f t="shared" si="79"/>
        <v>0</v>
      </c>
      <c r="CB69" s="50" t="str">
        <f t="shared" si="80"/>
        <v>Responsável Técnico 3</v>
      </c>
      <c r="CC69" s="29" t="str">
        <f t="shared" si="81"/>
        <v>Inválido</v>
      </c>
      <c r="CD69" s="29">
        <f>IF(IFERROR(VLOOKUP(D69,D64:D68,1,FALSE),"")=D69,CD68,IF(D69&lt;&gt;D68,CD68+1,CD68))</f>
        <v>0</v>
      </c>
      <c r="CE69" s="100">
        <f t="shared" si="82"/>
        <v>0</v>
      </c>
      <c r="CF69" s="29">
        <f t="shared" si="83"/>
        <v>0</v>
      </c>
      <c r="CG69" s="29" t="str">
        <f t="shared" si="84"/>
        <v>RT3</v>
      </c>
      <c r="CH69" s="29" t="str">
        <f t="shared" si="85"/>
        <v>UF</v>
      </c>
      <c r="CK69" s="112" t="str">
        <f t="shared" si="74"/>
        <v/>
      </c>
      <c r="CL69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69" s="50" t="s">
        <v>52</v>
      </c>
      <c r="CN69" s="45"/>
    </row>
    <row r="70" spans="1:92" ht="26.45" customHeight="1" thickBot="1">
      <c r="BC70" s="44"/>
      <c r="BS70"/>
      <c r="BU70"/>
      <c r="BW70" s="9"/>
      <c r="BX70" s="9"/>
      <c r="BY70" s="6">
        <f t="shared" si="1"/>
        <v>7</v>
      </c>
      <c r="CB70" s="9"/>
      <c r="CL70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70" s="50" t="s">
        <v>52</v>
      </c>
      <c r="CN70" s="45"/>
    </row>
    <row r="71" spans="1:92" ht="15" customHeight="1" thickBot="1">
      <c r="C71" s="246" t="s">
        <v>123</v>
      </c>
      <c r="D71" s="247"/>
      <c r="E71" s="247"/>
      <c r="F71" s="247"/>
      <c r="G71" s="247"/>
      <c r="H71" s="247"/>
      <c r="I71" s="247"/>
      <c r="J71" s="247"/>
      <c r="K71" s="247"/>
      <c r="L71" s="247"/>
      <c r="M71" s="247"/>
      <c r="N71" s="247"/>
      <c r="O71" s="247"/>
      <c r="P71" s="247"/>
      <c r="Q71" s="247"/>
      <c r="R71" s="247"/>
      <c r="S71" s="247"/>
      <c r="T71" s="247"/>
      <c r="U71" s="247"/>
      <c r="V71" s="247"/>
      <c r="W71" s="247"/>
      <c r="X71" s="247"/>
      <c r="Y71" s="247"/>
      <c r="Z71" s="247"/>
      <c r="AA71" s="247"/>
      <c r="AB71" s="247"/>
      <c r="AC71" s="247"/>
      <c r="AD71" s="247"/>
      <c r="AE71" s="247"/>
      <c r="AF71" s="247"/>
      <c r="AG71" s="247"/>
      <c r="AH71" s="248"/>
      <c r="BC71" s="44"/>
      <c r="BS71"/>
      <c r="BU71"/>
      <c r="BW71" s="9"/>
      <c r="BX71" s="9"/>
      <c r="BY71" s="6">
        <f t="shared" si="1"/>
        <v>7</v>
      </c>
      <c r="CB71" s="9"/>
      <c r="CL71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71" s="50" t="s">
        <v>52</v>
      </c>
      <c r="CN71" s="45"/>
    </row>
    <row r="72" spans="1:92">
      <c r="C72" s="16" t="s">
        <v>26</v>
      </c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 t="s">
        <v>80</v>
      </c>
      <c r="O72" s="10"/>
      <c r="P72" s="10"/>
      <c r="Q72" s="10"/>
      <c r="R72" s="10"/>
      <c r="S72" s="10"/>
      <c r="T72" s="10"/>
      <c r="U72" s="10"/>
      <c r="V72" s="10"/>
      <c r="W72" s="10" t="s">
        <v>28</v>
      </c>
      <c r="X72" s="10"/>
      <c r="Y72" s="10"/>
      <c r="Z72" s="10"/>
      <c r="AA72" s="10"/>
      <c r="AB72" s="10"/>
      <c r="AC72" s="53"/>
      <c r="AD72" s="10" t="s">
        <v>65</v>
      </c>
      <c r="AE72" s="10"/>
      <c r="AF72" s="10" t="s">
        <v>29</v>
      </c>
      <c r="AG72" s="51"/>
      <c r="AH72" s="54"/>
      <c r="BC72" s="44"/>
      <c r="BD72" s="70" t="str">
        <f>C72</f>
        <v>Nome</v>
      </c>
      <c r="BE72" s="70" t="str">
        <f>N72</f>
        <v>Doc. Identidade (RG)</v>
      </c>
      <c r="BF72" s="70" t="str">
        <f>W72</f>
        <v>CPF</v>
      </c>
      <c r="BG72" s="70" t="str">
        <f>AD72</f>
        <v>DDD</v>
      </c>
      <c r="BH72" s="70" t="str">
        <f>AF72</f>
        <v>Celular</v>
      </c>
      <c r="BI72" s="70" t="str">
        <f>C74</f>
        <v>Formação</v>
      </c>
      <c r="BJ72" s="70" t="str">
        <f>N74</f>
        <v>Nº CREA/CAU</v>
      </c>
      <c r="BK72" s="70" t="str">
        <f>W74</f>
        <v>UF do CREA/CAU</v>
      </c>
      <c r="BM72" s="52" t="str">
        <f>C72</f>
        <v>Nome</v>
      </c>
      <c r="BN72" s="52" t="str">
        <f>N72</f>
        <v>Doc. Identidade (RG)</v>
      </c>
      <c r="BO72" s="52" t="str">
        <f>W72</f>
        <v>CPF</v>
      </c>
      <c r="BP72" s="52" t="str">
        <f>AD72&amp;"-"&amp;AF72</f>
        <v>DDD-Celular</v>
      </c>
      <c r="BQ72" s="6" t="s">
        <v>52</v>
      </c>
      <c r="BS72"/>
      <c r="BU72"/>
      <c r="BW72" s="9"/>
      <c r="BX72" s="9"/>
      <c r="BY72" s="6">
        <f t="shared" si="1"/>
        <v>7</v>
      </c>
      <c r="CB72" s="9"/>
      <c r="CL72" s="52" t="str">
        <f t="shared" si="2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72" s="50" t="s">
        <v>52</v>
      </c>
      <c r="CN72" s="45"/>
    </row>
    <row r="73" spans="1:92">
      <c r="C73" s="197"/>
      <c r="D73" s="198"/>
      <c r="E73" s="198"/>
      <c r="F73" s="198"/>
      <c r="G73" s="198"/>
      <c r="H73" s="198"/>
      <c r="I73" s="198"/>
      <c r="J73" s="198"/>
      <c r="K73" s="198"/>
      <c r="L73" s="198"/>
      <c r="M73" s="198"/>
      <c r="N73" s="198"/>
      <c r="O73" s="4"/>
      <c r="P73" s="15"/>
      <c r="Q73" s="229"/>
      <c r="R73" s="188"/>
      <c r="S73" s="188"/>
      <c r="T73" s="188"/>
      <c r="U73" s="188"/>
      <c r="V73" s="4"/>
      <c r="W73" s="15"/>
      <c r="X73" s="229"/>
      <c r="Y73" s="188"/>
      <c r="Z73" s="188"/>
      <c r="AA73" s="188"/>
      <c r="AB73" s="4"/>
      <c r="AC73" s="11"/>
      <c r="AD73" s="34"/>
      <c r="AE73" s="12"/>
      <c r="AF73" s="188"/>
      <c r="AG73" s="188"/>
      <c r="AH73" s="189"/>
      <c r="AJ73" s="2"/>
      <c r="BC73" s="44"/>
      <c r="BD73" s="70">
        <f>C73</f>
        <v>0</v>
      </c>
      <c r="BE73" s="70">
        <f>Q73</f>
        <v>0</v>
      </c>
      <c r="BF73" s="70">
        <f>X73</f>
        <v>0</v>
      </c>
      <c r="BG73" s="70">
        <f>AD73</f>
        <v>0</v>
      </c>
      <c r="BH73" s="70">
        <f>AF73</f>
        <v>0</v>
      </c>
      <c r="BI73" s="70" t="str">
        <f>C75</f>
        <v>Eng.Civil</v>
      </c>
      <c r="BJ73" s="70">
        <f>N75</f>
        <v>0</v>
      </c>
      <c r="BK73" s="70">
        <f>W75</f>
        <v>0</v>
      </c>
      <c r="BM73" s="57">
        <v>0</v>
      </c>
      <c r="BN73" s="49">
        <f>IF(C73=0,0,IF(Q73=0,"Preencha o campo '"&amp;BN72&amp;"'",0))</f>
        <v>0</v>
      </c>
      <c r="BO73" s="49">
        <f>IF(C73=0,0,IF(X73=0,"Preencha o campo '"&amp;BO72&amp;"'",0))</f>
        <v>0</v>
      </c>
      <c r="BP73" s="49">
        <f>IF(C73=0,0,IF(OR(AD73=0,AF73=0),"Preencha os campos '"&amp;BP72&amp;"'",0))</f>
        <v>0</v>
      </c>
      <c r="BQ73" s="113">
        <v>0</v>
      </c>
      <c r="BS73"/>
      <c r="BU73"/>
      <c r="BW73" s="9"/>
      <c r="BX73" s="9"/>
      <c r="BY73" s="6">
        <f t="shared" si="1"/>
        <v>7</v>
      </c>
      <c r="BZ73" s="70">
        <f>IF(BM73&lt;&gt;0,BM73,IF(BN73&lt;&gt;0,BN73,IF(BO73&lt;&gt;0,BO73,IF(BP73&lt;&gt;0,BP73,0))))</f>
        <v>0</v>
      </c>
      <c r="CA73" s="68">
        <f>IF(BZ73=0,0,BZ73&amp;" para o "&amp;C71)</f>
        <v>0</v>
      </c>
      <c r="CB73" s="6" t="s">
        <v>52</v>
      </c>
      <c r="CK73" s="112" t="str">
        <f>IF(BM73=0,"",BM73&amp;";")&amp;
IF(BN73=0,"",BN73&amp;";")&amp;
IF(BO73=0,"",BO73&amp;";")&amp;
IF(BP73=0,"",BP73&amp;";")&amp;
IF(BQ73=0,"",BQ73&amp;";")</f>
        <v/>
      </c>
      <c r="CL73" s="52" t="str">
        <f t="shared" ref="CL73:CL97" si="89">IF(BY73=BY72,CL72,CL72&amp;CK73)</f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73" s="50" t="s">
        <v>52</v>
      </c>
      <c r="CN73" s="45"/>
    </row>
    <row r="74" spans="1:92">
      <c r="C74" s="16" t="s">
        <v>83</v>
      </c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 t="s">
        <v>58</v>
      </c>
      <c r="O74" s="10"/>
      <c r="P74" s="10"/>
      <c r="Q74" s="10"/>
      <c r="R74" s="10"/>
      <c r="S74" s="10"/>
      <c r="T74" s="10"/>
      <c r="U74" s="10"/>
      <c r="V74" s="10"/>
      <c r="W74" s="10" t="s">
        <v>59</v>
      </c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7"/>
      <c r="AJ74" s="2"/>
      <c r="BC74" s="44"/>
      <c r="BD74" s="70">
        <f>BD73</f>
        <v>0</v>
      </c>
      <c r="BE74" s="70">
        <f t="shared" ref="BE74:BE83" si="90">BE73</f>
        <v>0</v>
      </c>
      <c r="BF74" s="70">
        <f t="shared" ref="BF74:BF83" si="91">BF73</f>
        <v>0</v>
      </c>
      <c r="BG74" s="70">
        <f t="shared" ref="BG74:BG83" si="92">BG73</f>
        <v>0</v>
      </c>
      <c r="BH74" s="70">
        <f t="shared" ref="BH74:BH83" si="93">BH73</f>
        <v>0</v>
      </c>
      <c r="BI74" s="70" t="str">
        <f t="shared" ref="BI74:BI83" si="94">BI73</f>
        <v>Eng.Civil</v>
      </c>
      <c r="BJ74" s="70">
        <f t="shared" ref="BJ74:BJ83" si="95">BJ73</f>
        <v>0</v>
      </c>
      <c r="BK74" s="70">
        <f t="shared" ref="BK74:BK83" si="96">BK73</f>
        <v>0</v>
      </c>
      <c r="BM74" s="52" t="str">
        <f>C74</f>
        <v>Formação</v>
      </c>
      <c r="BN74" s="52" t="str">
        <f>N74</f>
        <v>Nº CREA/CAU</v>
      </c>
      <c r="BO74" s="52" t="str">
        <f>W74</f>
        <v>UF do CREA/CAU</v>
      </c>
      <c r="BP74" s="6">
        <v>0</v>
      </c>
      <c r="BS74"/>
      <c r="BU74"/>
      <c r="BW74" s="9"/>
      <c r="BX74" s="9"/>
      <c r="BY74" s="6">
        <f t="shared" si="1"/>
        <v>7</v>
      </c>
      <c r="CL74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74" s="50" t="s">
        <v>52</v>
      </c>
      <c r="CN74" s="45"/>
    </row>
    <row r="75" spans="1:92" ht="15.75" thickBot="1">
      <c r="C75" s="250" t="s">
        <v>84</v>
      </c>
      <c r="D75" s="251"/>
      <c r="E75" s="33"/>
      <c r="F75" s="252" t="s">
        <v>85</v>
      </c>
      <c r="G75" s="202"/>
      <c r="H75" s="251"/>
      <c r="I75" s="33"/>
      <c r="J75" s="242"/>
      <c r="K75" s="183"/>
      <c r="L75" s="183"/>
      <c r="M75" s="243"/>
      <c r="N75" s="253"/>
      <c r="O75" s="231"/>
      <c r="P75" s="231"/>
      <c r="Q75" s="231"/>
      <c r="R75" s="231"/>
      <c r="S75" s="231"/>
      <c r="T75" s="231"/>
      <c r="U75" s="231"/>
      <c r="V75" s="18"/>
      <c r="W75" s="231"/>
      <c r="X75" s="231"/>
      <c r="Y75" s="231"/>
      <c r="Z75" s="231"/>
      <c r="AA75" s="231"/>
      <c r="AB75" s="183"/>
      <c r="AC75" s="183"/>
      <c r="AD75" s="183"/>
      <c r="AE75" s="183"/>
      <c r="AF75" s="183"/>
      <c r="AG75" s="183"/>
      <c r="AH75" s="232"/>
      <c r="AJ75" s="2"/>
      <c r="BC75" s="44"/>
      <c r="BD75" s="70">
        <f t="shared" ref="BD75:BD83" si="97">BD74</f>
        <v>0</v>
      </c>
      <c r="BE75" s="70">
        <f t="shared" si="90"/>
        <v>0</v>
      </c>
      <c r="BF75" s="70">
        <f t="shared" si="91"/>
        <v>0</v>
      </c>
      <c r="BG75" s="70">
        <f t="shared" si="92"/>
        <v>0</v>
      </c>
      <c r="BH75" s="70">
        <f t="shared" si="93"/>
        <v>0</v>
      </c>
      <c r="BI75" s="70" t="str">
        <f t="shared" si="94"/>
        <v>Eng.Civil</v>
      </c>
      <c r="BJ75" s="70">
        <f t="shared" si="95"/>
        <v>0</v>
      </c>
      <c r="BK75" s="70">
        <f t="shared" si="96"/>
        <v>0</v>
      </c>
      <c r="BM75" s="49">
        <f>IF(C73=0,0,IF(AND(E75=0,I75=0),"Preencha o campo '"&amp;BM74&amp;"'",0))</f>
        <v>0</v>
      </c>
      <c r="BN75" s="49">
        <f>IF(C73=0,0,IF(N75=0,"Preencha o campo '"&amp;BN74&amp;"'",0))</f>
        <v>0</v>
      </c>
      <c r="BO75" s="49">
        <f>IF(C73=0,0,IF(W75=0,"Preencha o campo '"&amp;BO74&amp;"'",0))</f>
        <v>0</v>
      </c>
      <c r="BP75" s="6">
        <v>0</v>
      </c>
      <c r="BQ75" s="113">
        <v>0</v>
      </c>
      <c r="BS75"/>
      <c r="BU75"/>
      <c r="BW75" s="9"/>
      <c r="BX75" s="9"/>
      <c r="BY75" s="6">
        <f t="shared" si="1"/>
        <v>7</v>
      </c>
      <c r="BZ75" s="70">
        <f>IF(BM75&lt;&gt;0,BM75,IF(BN75&lt;&gt;0,BN75,IF(BO75&lt;&gt;0,BO75,IF(BP75&lt;&gt;0,BP75,0))))</f>
        <v>0</v>
      </c>
      <c r="CA75" s="68">
        <f>IF(BZ75=0,0,BZ75&amp;" para o "&amp;C71)</f>
        <v>0</v>
      </c>
      <c r="CB75" s="6" t="s">
        <v>52</v>
      </c>
      <c r="CK75" s="112" t="str">
        <f>IF(BM75=0,"",BM75&amp;";")&amp;
IF(BN75=0,"",BN75&amp;";")&amp;
IF(BO75=0,"",BO75&amp;";")&amp;
IF(BP75=0,"",BP75&amp;";")&amp;
IF(BQ75=0,"",BQ75&amp;";")</f>
        <v/>
      </c>
      <c r="CL75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75" s="50" t="s">
        <v>52</v>
      </c>
      <c r="CN75" s="45"/>
    </row>
    <row r="76" spans="1:92" ht="13.5" customHeight="1">
      <c r="C76" s="22" t="s">
        <v>86</v>
      </c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4"/>
      <c r="O76" s="24"/>
      <c r="P76" s="25" t="s">
        <v>87</v>
      </c>
      <c r="Q76" s="23"/>
      <c r="R76" s="23"/>
      <c r="S76" s="23"/>
      <c r="T76" s="23"/>
      <c r="U76" s="23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7"/>
      <c r="AJ76" s="130" t="s">
        <v>88</v>
      </c>
      <c r="AK76" s="103"/>
      <c r="AL76" s="103"/>
      <c r="AM76" s="103"/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4"/>
      <c r="BC76" s="44"/>
      <c r="BD76" s="70">
        <f t="shared" si="97"/>
        <v>0</v>
      </c>
      <c r="BE76" s="70">
        <f t="shared" si="90"/>
        <v>0</v>
      </c>
      <c r="BF76" s="70">
        <f t="shared" si="91"/>
        <v>0</v>
      </c>
      <c r="BG76" s="70">
        <f t="shared" si="92"/>
        <v>0</v>
      </c>
      <c r="BH76" s="70">
        <f t="shared" si="93"/>
        <v>0</v>
      </c>
      <c r="BI76" s="70" t="str">
        <f t="shared" si="94"/>
        <v>Eng.Civil</v>
      </c>
      <c r="BJ76" s="70">
        <f t="shared" si="95"/>
        <v>0</v>
      </c>
      <c r="BK76" s="70">
        <f t="shared" si="96"/>
        <v>0</v>
      </c>
      <c r="BS76"/>
      <c r="BU76"/>
      <c r="BW76" s="9"/>
      <c r="BX76" s="9"/>
      <c r="BY76" s="6">
        <f t="shared" si="1"/>
        <v>7</v>
      </c>
      <c r="CF76" s="9" t="s">
        <v>82</v>
      </c>
      <c r="CG76" s="9" t="s">
        <v>89</v>
      </c>
      <c r="CH76" s="29">
        <v>1</v>
      </c>
      <c r="CI76" s="29">
        <v>2</v>
      </c>
      <c r="CL76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76" s="50" t="s">
        <v>52</v>
      </c>
      <c r="CN76" s="45"/>
    </row>
    <row r="77" spans="1:92" ht="13.5" customHeight="1">
      <c r="C77" s="28"/>
      <c r="D77" s="21" t="s">
        <v>90</v>
      </c>
      <c r="E77" s="4"/>
      <c r="F77" s="31" t="s">
        <v>36</v>
      </c>
      <c r="G77" s="4"/>
      <c r="H77" s="4"/>
      <c r="I77" s="4"/>
      <c r="J77" s="4"/>
      <c r="K77" s="4"/>
      <c r="L77" s="4"/>
      <c r="M77" s="223" t="s">
        <v>91</v>
      </c>
      <c r="N77" s="224"/>
      <c r="O77" s="225"/>
      <c r="P77" s="87"/>
      <c r="Q77" s="40" t="s">
        <v>92</v>
      </c>
      <c r="R77" s="4"/>
      <c r="S77" s="4" t="s">
        <v>93</v>
      </c>
      <c r="T77" s="4"/>
      <c r="U77" s="4" t="s">
        <v>94</v>
      </c>
      <c r="V77" s="4"/>
      <c r="W77" s="4" t="s">
        <v>95</v>
      </c>
      <c r="X77" s="4"/>
      <c r="Y77" s="4" t="s">
        <v>96</v>
      </c>
      <c r="Z77" s="4"/>
      <c r="AA77" s="4" t="s">
        <v>97</v>
      </c>
      <c r="AB77" s="4"/>
      <c r="AC77" s="4"/>
      <c r="AD77" s="4" t="s">
        <v>98</v>
      </c>
      <c r="AE77" s="4"/>
      <c r="AF77" s="40"/>
      <c r="AG77" s="40"/>
      <c r="AH77" s="83"/>
      <c r="AJ77" s="105" t="s">
        <v>99</v>
      </c>
      <c r="AK77" s="106"/>
      <c r="AL77" s="107" t="s">
        <v>100</v>
      </c>
      <c r="AM77" s="108"/>
      <c r="AN77" s="108"/>
      <c r="AO77" s="108"/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  <c r="AZ77" s="109"/>
      <c r="BC77" s="44"/>
      <c r="BD77" s="70">
        <f t="shared" si="97"/>
        <v>0</v>
      </c>
      <c r="BE77" s="70">
        <f t="shared" si="90"/>
        <v>0</v>
      </c>
      <c r="BF77" s="70">
        <f t="shared" si="91"/>
        <v>0</v>
      </c>
      <c r="BG77" s="70">
        <f t="shared" si="92"/>
        <v>0</v>
      </c>
      <c r="BH77" s="70">
        <f t="shared" si="93"/>
        <v>0</v>
      </c>
      <c r="BI77" s="70" t="str">
        <f t="shared" si="94"/>
        <v>Eng.Civil</v>
      </c>
      <c r="BJ77" s="70">
        <f t="shared" si="95"/>
        <v>0</v>
      </c>
      <c r="BK77" s="70">
        <f t="shared" si="96"/>
        <v>0</v>
      </c>
      <c r="BM77" s="55" t="str">
        <f>D77</f>
        <v>UF</v>
      </c>
      <c r="BN77" s="55" t="str">
        <f>F77</f>
        <v>Micro</v>
      </c>
      <c r="BO77" s="52" t="str">
        <f>P76</f>
        <v>Pacotes de Serviços</v>
      </c>
      <c r="BP77" s="52">
        <f>V76</f>
        <v>0</v>
      </c>
      <c r="BQ77" s="6" t="s">
        <v>52</v>
      </c>
      <c r="BS77"/>
      <c r="BU77"/>
      <c r="BW77" s="9"/>
      <c r="BX77" s="9"/>
      <c r="BY77" s="6">
        <f t="shared" si="1"/>
        <v>7</v>
      </c>
      <c r="CB77" s="9"/>
      <c r="CF77" s="101">
        <f>CD83</f>
        <v>0</v>
      </c>
      <c r="CG77" s="101" t="s">
        <v>124</v>
      </c>
      <c r="CH77" s="102" t="str">
        <f>IFERROR(VLOOKUP(CH76,$CD78:$CE83,2,FALSE),"")</f>
        <v/>
      </c>
      <c r="CI77" s="102" t="str">
        <f>IFERROR(VLOOKUP(CI76,$CD78:$CE83,2,FALSE),"")</f>
        <v/>
      </c>
      <c r="CL77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77" s="50" t="s">
        <v>52</v>
      </c>
      <c r="CN77" s="45"/>
    </row>
    <row r="78" spans="1:92" ht="15" customHeight="1">
      <c r="A78" s="9">
        <f>A69+1</f>
        <v>19</v>
      </c>
      <c r="C78" s="80">
        <v>1</v>
      </c>
      <c r="D78" s="76"/>
      <c r="E78" s="4"/>
      <c r="F78" s="218"/>
      <c r="G78" s="219"/>
      <c r="H78" s="219"/>
      <c r="I78" s="219"/>
      <c r="J78" s="219"/>
      <c r="K78" s="219"/>
      <c r="L78" s="220"/>
      <c r="M78" s="221" t="str">
        <f>IFERROR(VLOOKUP(F78,Suporte!CL:CQ,3,FALSE),"")</f>
        <v/>
      </c>
      <c r="N78" s="222"/>
      <c r="O78" s="222"/>
      <c r="P78" s="88"/>
      <c r="Q78" s="99"/>
      <c r="R78" s="89"/>
      <c r="S78" s="99"/>
      <c r="T78" s="89"/>
      <c r="U78" s="99"/>
      <c r="V78" s="89"/>
      <c r="W78" s="99"/>
      <c r="X78" s="89"/>
      <c r="Y78" s="99"/>
      <c r="Z78" s="89"/>
      <c r="AA78" s="99"/>
      <c r="AB78" s="88"/>
      <c r="AC78" s="90"/>
      <c r="AD78" s="97" t="s">
        <v>105</v>
      </c>
      <c r="AE78" s="91"/>
      <c r="AF78" s="91"/>
      <c r="AG78" s="91"/>
      <c r="AH78" s="92"/>
      <c r="AJ78" s="115" t="s">
        <v>106</v>
      </c>
      <c r="AK78" s="117"/>
      <c r="AL78" s="114" t="s">
        <v>107</v>
      </c>
      <c r="AM78" s="116"/>
      <c r="AN78" s="116"/>
      <c r="AO78" s="116"/>
      <c r="AP78" s="116"/>
      <c r="AQ78" s="116"/>
      <c r="AR78" s="116"/>
      <c r="AS78" s="116"/>
      <c r="AT78" s="116"/>
      <c r="AU78" s="116"/>
      <c r="AV78" s="116"/>
      <c r="AW78" s="116"/>
      <c r="AX78" s="116"/>
      <c r="AY78" s="116"/>
      <c r="AZ78" s="123"/>
      <c r="BC78" s="44"/>
      <c r="BD78" s="70">
        <f t="shared" si="97"/>
        <v>0</v>
      </c>
      <c r="BE78" s="70">
        <f t="shared" si="90"/>
        <v>0</v>
      </c>
      <c r="BF78" s="70">
        <f t="shared" si="91"/>
        <v>0</v>
      </c>
      <c r="BG78" s="70">
        <f t="shared" si="92"/>
        <v>0</v>
      </c>
      <c r="BH78" s="70">
        <f t="shared" si="93"/>
        <v>0</v>
      </c>
      <c r="BI78" s="70" t="str">
        <f t="shared" si="94"/>
        <v>Eng.Civil</v>
      </c>
      <c r="BJ78" s="70">
        <f t="shared" si="95"/>
        <v>0</v>
      </c>
      <c r="BK78" s="70">
        <f t="shared" si="96"/>
        <v>0</v>
      </c>
      <c r="BL78" s="6">
        <v>1</v>
      </c>
      <c r="BM78" s="78">
        <f t="shared" ref="BM78:BM80" si="98">IF(AND(D78=0,BL78=1,C73&lt;&gt;0),"Preencha o campo '"&amp;BM77&amp;"'",IF(CD78&gt;2,"Escolha no máximo 2 UFs diferentes",0))</f>
        <v>0</v>
      </c>
      <c r="BN78" s="56">
        <f>IF(AND(D78&lt;&gt;0,F78=0),"Preencha o campo '"&amp;BN77&amp;"'",0)</f>
        <v>0</v>
      </c>
      <c r="BO78" s="49">
        <f>IF(M78="",0,IF(AND(P78=0,R78=0,T78=0,M78=0),"Preencha o campo '"&amp;BO77&amp;"'",IF(OR(AND(BR78="",P78&lt;&gt;0),AND(BT78="",R78&lt;&gt;0),AND(BV78="",T78&lt;&gt;0)),"Preencha corretamente o campo '"&amp;BO77&amp;"'",0)))</f>
        <v>0</v>
      </c>
      <c r="BP78" s="56">
        <f>IF(F78="",0,IF(AND(Q78=0,S78=0,U78=0,W78=0,Y78=0,AA78=0),"Preencha o campo 'Pacote de Serviços'",0))</f>
        <v>0</v>
      </c>
      <c r="BQ78" s="113">
        <v>0</v>
      </c>
      <c r="BR78" s="66" t="str">
        <f t="shared" ref="BR78:BT83" si="99">IF($BW78&gt;=BR$35,".","")</f>
        <v/>
      </c>
      <c r="BS78"/>
      <c r="BT78" s="66" t="str">
        <f>IF($BW78&gt;=BT$35,".","")</f>
        <v/>
      </c>
      <c r="BU78"/>
      <c r="BV78" s="66" t="str">
        <f t="shared" ref="BV78:BV83" si="100">IF($BW78&gt;=BV$35,".","")</f>
        <v/>
      </c>
      <c r="BW78" s="29">
        <f>IF(M78="",0,VLOOKUP(M78,Suporte!CN:CQ,4,FALSE))</f>
        <v>0</v>
      </c>
      <c r="BX78" s="29" t="str">
        <f>SUBSTITUTE(RIGHT(F78,2),")","")</f>
        <v/>
      </c>
      <c r="BY78" s="6">
        <f t="shared" si="1"/>
        <v>7</v>
      </c>
      <c r="BZ78" s="70">
        <f t="shared" ref="BZ78:BZ83" si="101">IF(BM78&lt;&gt;0,BM78,IF(BN78&lt;&gt;0,BN78,IF(BO78&lt;&gt;0,BO78,IF(BP78&lt;&gt;0,BP78,0))))</f>
        <v>0</v>
      </c>
      <c r="CA78" s="68">
        <f>IF(BZ78=0,0,BZ78&amp;" para o "&amp;CB78&amp;" (linha "&amp;ROW(CA78)&amp;")")</f>
        <v>0</v>
      </c>
      <c r="CB78" s="50" t="str">
        <f>IF(CB77&lt;&gt;0,CB77,C71)</f>
        <v>Responsável Técnico 4</v>
      </c>
      <c r="CC78" s="29" t="str">
        <f>IF(OR(CG77="Já",CG77="dados_rt"),"Já",IF(AND(CA78=0,M78&lt;&gt;""),"dados_rt","Inválido"))</f>
        <v>Inválido</v>
      </c>
      <c r="CD78" s="29">
        <f>IF(IFERROR(VLOOKUP(D78,D73:D77,1,FALSE),"")=D78,B77,IF(D78&lt;&gt;D77,B77+1,B77))</f>
        <v>0</v>
      </c>
      <c r="CE78" s="100">
        <f>D78</f>
        <v>0</v>
      </c>
      <c r="CF78" s="29">
        <f>CF77</f>
        <v>0</v>
      </c>
      <c r="CG78" s="29" t="str">
        <f>CG77</f>
        <v>RT4</v>
      </c>
      <c r="CH78" s="29" t="str">
        <f>IF(CF78&gt;1,"UF_"&amp;CG78,"UF")</f>
        <v>UF</v>
      </c>
      <c r="CK78" s="112" t="str">
        <f t="shared" ref="CK78:CK83" si="102">IF(BM78=0,"",BM78&amp;";")&amp;
IF(BN78=0,"",BN78&amp;";")&amp;
IF(BO78=0,"",BO78&amp;";")&amp;
IF(BP78=0,"",BP78&amp;";")&amp;
IF(BQ78=0,"",BQ78&amp;";")</f>
        <v/>
      </c>
      <c r="CL78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78" s="50" t="s">
        <v>52</v>
      </c>
      <c r="CN78" s="45"/>
    </row>
    <row r="79" spans="1:92">
      <c r="A79" s="9">
        <f>A78+1</f>
        <v>20</v>
      </c>
      <c r="C79" s="80">
        <f>C78+1</f>
        <v>2</v>
      </c>
      <c r="D79" s="76"/>
      <c r="E79" s="4"/>
      <c r="F79" s="218"/>
      <c r="G79" s="219"/>
      <c r="H79" s="219"/>
      <c r="I79" s="219"/>
      <c r="J79" s="219"/>
      <c r="K79" s="219"/>
      <c r="L79" s="220"/>
      <c r="M79" s="221" t="str">
        <f>IFERROR(VLOOKUP(F79,Suporte!CL:CQ,3,FALSE),"")</f>
        <v/>
      </c>
      <c r="N79" s="222"/>
      <c r="O79" s="222"/>
      <c r="P79" s="89"/>
      <c r="Q79" s="85"/>
      <c r="R79" s="89"/>
      <c r="S79" s="85"/>
      <c r="T79" s="89"/>
      <c r="U79" s="85"/>
      <c r="V79" s="89"/>
      <c r="W79" s="85"/>
      <c r="X79" s="89"/>
      <c r="Y79" s="85"/>
      <c r="Z79" s="89"/>
      <c r="AA79" s="85"/>
      <c r="AB79" s="89"/>
      <c r="AC79" s="79"/>
      <c r="AD79" s="97" t="s">
        <v>108</v>
      </c>
      <c r="AE79" s="84"/>
      <c r="AF79" s="84"/>
      <c r="AG79" s="84"/>
      <c r="AH79" s="93"/>
      <c r="AJ79" s="115" t="s">
        <v>109</v>
      </c>
      <c r="AK79" s="121"/>
      <c r="AL79" s="114" t="s">
        <v>110</v>
      </c>
      <c r="AM79" s="110"/>
      <c r="AN79" s="110"/>
      <c r="AO79" s="110"/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1"/>
      <c r="BC79" s="44"/>
      <c r="BD79" s="70">
        <f t="shared" si="97"/>
        <v>0</v>
      </c>
      <c r="BE79" s="70">
        <f t="shared" si="90"/>
        <v>0</v>
      </c>
      <c r="BF79" s="70">
        <f t="shared" si="91"/>
        <v>0</v>
      </c>
      <c r="BG79" s="70">
        <f t="shared" si="92"/>
        <v>0</v>
      </c>
      <c r="BH79" s="70">
        <f t="shared" si="93"/>
        <v>0</v>
      </c>
      <c r="BI79" s="70" t="str">
        <f t="shared" si="94"/>
        <v>Eng.Civil</v>
      </c>
      <c r="BJ79" s="70">
        <f t="shared" si="95"/>
        <v>0</v>
      </c>
      <c r="BK79" s="70">
        <f t="shared" si="96"/>
        <v>0</v>
      </c>
      <c r="BL79" s="6">
        <v>2</v>
      </c>
      <c r="BM79" s="78">
        <f t="shared" si="98"/>
        <v>0</v>
      </c>
      <c r="BN79" s="56">
        <f t="shared" ref="BN79:BN83" si="103">IF(AND(D79&lt;&gt;0,F79=0),"Preencha o campo '"&amp;BN78&amp;"'",0)</f>
        <v>0</v>
      </c>
      <c r="BO79" s="49">
        <f t="shared" ref="BO79:BO83" si="104">IF(M79="",0,IF(AND(P79=0,R79=0,T79=0,M79=0),"Preencha o campo '"&amp;BO78&amp;"'",IF(OR(AND(BR79="",P79&lt;&gt;0),AND(BT79="",R79&lt;&gt;0),AND(BV79="",T79&lt;&gt;0)),"Preencha corretamente o campo '"&amp;BO78&amp;"'",0)))</f>
        <v>0</v>
      </c>
      <c r="BP79" s="56">
        <f t="shared" ref="BP79:BP83" si="105">IF(F79="",0,IF(AND(Q79=0,S79=0,U79=0,W79=0,Y79=0,AA79=0),"Preencha o campo 'Pacote de Serviços'",0))</f>
        <v>0</v>
      </c>
      <c r="BQ79" s="113">
        <v>0</v>
      </c>
      <c r="BR79" s="66" t="str">
        <f t="shared" si="99"/>
        <v/>
      </c>
      <c r="BS79"/>
      <c r="BT79" s="66" t="str">
        <f t="shared" si="99"/>
        <v/>
      </c>
      <c r="BU79"/>
      <c r="BV79" s="66" t="str">
        <f t="shared" si="100"/>
        <v/>
      </c>
      <c r="BW79" s="29">
        <f>IF(M79="",0,VLOOKUP(M79,Suporte!CN:CQ,4,FALSE))</f>
        <v>0</v>
      </c>
      <c r="BX79" s="29" t="str">
        <f t="shared" ref="BX79:BX83" si="106">SUBSTITUTE(RIGHT(F79,2),")","")</f>
        <v/>
      </c>
      <c r="BY79" s="6">
        <f t="shared" ref="BY79:BY83" si="107">IF(BZ79=0,BY78,BY78+1)</f>
        <v>7</v>
      </c>
      <c r="BZ79" s="70">
        <f t="shared" si="101"/>
        <v>0</v>
      </c>
      <c r="CA79" s="68">
        <f t="shared" ref="CA79:CA83" si="108">IF(BZ79=0,0,BZ79&amp;" para o "&amp;CB79&amp;" (linha "&amp;ROW(CA79)&amp;")")</f>
        <v>0</v>
      </c>
      <c r="CB79" s="50" t="str">
        <f t="shared" ref="CB79:CB83" si="109">IF(CB78&lt;&gt;0,CB78,C72)</f>
        <v>Responsável Técnico 4</v>
      </c>
      <c r="CC79" s="29" t="str">
        <f t="shared" ref="CC79:CC83" si="110">IF(OR(CC78="Já",CC78="dados_rt"),"Já",IF(AND(CA79=0,M79&lt;&gt;""),"dados_rt","Inválido"))</f>
        <v>Inválido</v>
      </c>
      <c r="CD79" s="29">
        <f>IF(IFERROR(VLOOKUP(D79,D74:D78,1,FALSE),"")=D79,CD78,IF(D79&lt;&gt;D78,CD78+1,CD78))</f>
        <v>0</v>
      </c>
      <c r="CE79" s="100">
        <f t="shared" ref="CE79:CE83" si="111">D79</f>
        <v>0</v>
      </c>
      <c r="CF79" s="29">
        <f t="shared" ref="CF79:CF83" si="112">CF78</f>
        <v>0</v>
      </c>
      <c r="CG79" s="29" t="str">
        <f t="shared" ref="CG79:CG83" si="113">CG78</f>
        <v>RT4</v>
      </c>
      <c r="CH79" s="29" t="str">
        <f t="shared" ref="CH79:CH83" si="114">IF(CF79&gt;1,"UF_"&amp;CG79,"UF")</f>
        <v>UF</v>
      </c>
      <c r="CK79" s="112" t="str">
        <f t="shared" si="102"/>
        <v/>
      </c>
      <c r="CL79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79" s="50" t="s">
        <v>52</v>
      </c>
      <c r="CN79" s="45"/>
    </row>
    <row r="80" spans="1:92" ht="15" customHeight="1">
      <c r="A80" s="9">
        <f t="shared" ref="A80:A83" si="115">A79+1</f>
        <v>21</v>
      </c>
      <c r="C80" s="80">
        <f t="shared" ref="C80:C83" si="116">C79+1</f>
        <v>3</v>
      </c>
      <c r="D80" s="76"/>
      <c r="E80" s="4"/>
      <c r="F80" s="218"/>
      <c r="G80" s="219"/>
      <c r="H80" s="219"/>
      <c r="I80" s="219"/>
      <c r="J80" s="219"/>
      <c r="K80" s="219"/>
      <c r="L80" s="220"/>
      <c r="M80" s="221" t="str">
        <f>IFERROR(VLOOKUP(F80,Suporte!CL:CQ,3,FALSE),"")</f>
        <v/>
      </c>
      <c r="N80" s="222"/>
      <c r="O80" s="222"/>
      <c r="P80" s="89"/>
      <c r="Q80" s="85"/>
      <c r="R80" s="89"/>
      <c r="S80" s="85"/>
      <c r="T80" s="89"/>
      <c r="U80" s="85"/>
      <c r="V80" s="89"/>
      <c r="W80" s="85"/>
      <c r="X80" s="89"/>
      <c r="Y80" s="85"/>
      <c r="Z80" s="89"/>
      <c r="AA80" s="85"/>
      <c r="AB80" s="89"/>
      <c r="AC80" s="79"/>
      <c r="AD80" s="97" t="s">
        <v>108</v>
      </c>
      <c r="AE80" s="84"/>
      <c r="AF80" s="84"/>
      <c r="AG80" s="84"/>
      <c r="AH80" s="93"/>
      <c r="AJ80" s="120"/>
      <c r="AK80" s="122"/>
      <c r="AL80" s="127" t="s">
        <v>111</v>
      </c>
      <c r="AM80" s="128"/>
      <c r="AN80" s="128"/>
      <c r="AO80" s="128"/>
      <c r="AP80" s="128"/>
      <c r="AQ80" s="128"/>
      <c r="AR80" s="128"/>
      <c r="AS80" s="128"/>
      <c r="AT80" s="128"/>
      <c r="AU80" s="128"/>
      <c r="AV80" s="128"/>
      <c r="AW80" s="128"/>
      <c r="AX80" s="128"/>
      <c r="AY80" s="128"/>
      <c r="AZ80" s="129"/>
      <c r="BC80" s="44"/>
      <c r="BD80" s="70">
        <f t="shared" si="97"/>
        <v>0</v>
      </c>
      <c r="BE80" s="70">
        <f t="shared" si="90"/>
        <v>0</v>
      </c>
      <c r="BF80" s="70">
        <f t="shared" si="91"/>
        <v>0</v>
      </c>
      <c r="BG80" s="70">
        <f t="shared" si="92"/>
        <v>0</v>
      </c>
      <c r="BH80" s="70">
        <f t="shared" si="93"/>
        <v>0</v>
      </c>
      <c r="BI80" s="70" t="str">
        <f t="shared" si="94"/>
        <v>Eng.Civil</v>
      </c>
      <c r="BJ80" s="70">
        <f t="shared" si="95"/>
        <v>0</v>
      </c>
      <c r="BK80" s="70">
        <f t="shared" si="96"/>
        <v>0</v>
      </c>
      <c r="BL80" s="6">
        <v>3</v>
      </c>
      <c r="BM80" s="78">
        <f t="shared" si="98"/>
        <v>0</v>
      </c>
      <c r="BN80" s="56">
        <f t="shared" si="103"/>
        <v>0</v>
      </c>
      <c r="BO80" s="49">
        <f t="shared" si="104"/>
        <v>0</v>
      </c>
      <c r="BP80" s="56">
        <f t="shared" si="105"/>
        <v>0</v>
      </c>
      <c r="BQ80" s="113">
        <v>0</v>
      </c>
      <c r="BR80" s="66" t="str">
        <f t="shared" si="99"/>
        <v/>
      </c>
      <c r="BS80"/>
      <c r="BT80" s="66" t="str">
        <f t="shared" si="99"/>
        <v/>
      </c>
      <c r="BU80"/>
      <c r="BV80" s="66" t="str">
        <f t="shared" si="100"/>
        <v/>
      </c>
      <c r="BW80" s="29">
        <f>IF(M80="",0,VLOOKUP(M80,Suporte!CN:CQ,4,FALSE))</f>
        <v>0</v>
      </c>
      <c r="BX80" s="29" t="str">
        <f t="shared" si="106"/>
        <v/>
      </c>
      <c r="BY80" s="6">
        <f t="shared" si="107"/>
        <v>7</v>
      </c>
      <c r="BZ80" s="70">
        <f t="shared" si="101"/>
        <v>0</v>
      </c>
      <c r="CA80" s="68">
        <f t="shared" si="108"/>
        <v>0</v>
      </c>
      <c r="CB80" s="50" t="str">
        <f t="shared" si="109"/>
        <v>Responsável Técnico 4</v>
      </c>
      <c r="CC80" s="29" t="str">
        <f t="shared" si="110"/>
        <v>Inválido</v>
      </c>
      <c r="CD80" s="29">
        <f>IF(IFERROR(VLOOKUP(D80,D75:D79,1,FALSE),"")=D80,CD79,IF(D80&lt;&gt;D79,CD79+1,CD79))</f>
        <v>0</v>
      </c>
      <c r="CE80" s="100">
        <f t="shared" si="111"/>
        <v>0</v>
      </c>
      <c r="CF80" s="29">
        <f t="shared" si="112"/>
        <v>0</v>
      </c>
      <c r="CG80" s="29" t="str">
        <f t="shared" si="113"/>
        <v>RT4</v>
      </c>
      <c r="CH80" s="29" t="str">
        <f t="shared" si="114"/>
        <v>UF</v>
      </c>
      <c r="CK80" s="112" t="str">
        <f t="shared" si="102"/>
        <v/>
      </c>
      <c r="CL80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80" s="50" t="s">
        <v>52</v>
      </c>
      <c r="CN80" s="45"/>
    </row>
    <row r="81" spans="1:92" ht="15" customHeight="1">
      <c r="A81" s="9">
        <f t="shared" si="115"/>
        <v>22</v>
      </c>
      <c r="C81" s="80">
        <f t="shared" si="116"/>
        <v>4</v>
      </c>
      <c r="D81" s="76"/>
      <c r="E81" s="4"/>
      <c r="F81" s="218"/>
      <c r="G81" s="219"/>
      <c r="H81" s="219"/>
      <c r="I81" s="219"/>
      <c r="J81" s="219"/>
      <c r="K81" s="219"/>
      <c r="L81" s="220"/>
      <c r="M81" s="221" t="str">
        <f>IFERROR(VLOOKUP(F81,Suporte!CL:CQ,3,FALSE),"")</f>
        <v/>
      </c>
      <c r="N81" s="222"/>
      <c r="O81" s="222"/>
      <c r="P81" s="89"/>
      <c r="Q81" s="85"/>
      <c r="R81" s="89"/>
      <c r="S81" s="85"/>
      <c r="T81" s="89"/>
      <c r="U81" s="85"/>
      <c r="V81" s="89"/>
      <c r="W81" s="85"/>
      <c r="X81" s="89"/>
      <c r="Y81" s="85"/>
      <c r="Z81" s="89"/>
      <c r="AA81" s="85"/>
      <c r="AB81" s="89"/>
      <c r="AC81" s="79"/>
      <c r="AD81" s="97" t="s">
        <v>108</v>
      </c>
      <c r="AE81" s="84"/>
      <c r="AF81" s="84"/>
      <c r="AG81" s="84"/>
      <c r="AH81" s="93"/>
      <c r="AJ81" s="118" t="s">
        <v>112</v>
      </c>
      <c r="AK81" s="119"/>
      <c r="AL81" s="124" t="s">
        <v>113</v>
      </c>
      <c r="AM81" s="125"/>
      <c r="AN81" s="125"/>
      <c r="AO81" s="125"/>
      <c r="AP81" s="125"/>
      <c r="AQ81" s="125"/>
      <c r="AR81" s="125"/>
      <c r="AS81" s="125"/>
      <c r="AT81" s="125"/>
      <c r="AU81" s="125"/>
      <c r="AV81" s="125"/>
      <c r="AW81" s="125"/>
      <c r="AX81" s="125"/>
      <c r="AY81" s="125"/>
      <c r="AZ81" s="126"/>
      <c r="BC81" s="44"/>
      <c r="BD81" s="70">
        <f t="shared" si="97"/>
        <v>0</v>
      </c>
      <c r="BE81" s="70">
        <f t="shared" si="90"/>
        <v>0</v>
      </c>
      <c r="BF81" s="70">
        <f t="shared" si="91"/>
        <v>0</v>
      </c>
      <c r="BG81" s="70">
        <f t="shared" si="92"/>
        <v>0</v>
      </c>
      <c r="BH81" s="70">
        <f t="shared" si="93"/>
        <v>0</v>
      </c>
      <c r="BI81" s="70" t="str">
        <f t="shared" si="94"/>
        <v>Eng.Civil</v>
      </c>
      <c r="BJ81" s="70">
        <f t="shared" si="95"/>
        <v>0</v>
      </c>
      <c r="BK81" s="70">
        <f t="shared" si="96"/>
        <v>0</v>
      </c>
      <c r="BL81" s="6">
        <v>4</v>
      </c>
      <c r="BM81" s="78">
        <f>IF(AND(D81=0,BL81=1,C76&lt;&gt;0),"Preencha o campo '"&amp;BM80&amp;"'",IF(CD81&gt;2,"Escolha no máximo 2 UFs diferentes",0))</f>
        <v>0</v>
      </c>
      <c r="BN81" s="56">
        <f t="shared" si="103"/>
        <v>0</v>
      </c>
      <c r="BO81" s="49">
        <f t="shared" si="104"/>
        <v>0</v>
      </c>
      <c r="BP81" s="56">
        <f t="shared" si="105"/>
        <v>0</v>
      </c>
      <c r="BQ81" s="113">
        <v>0</v>
      </c>
      <c r="BR81" s="66" t="str">
        <f t="shared" si="99"/>
        <v/>
      </c>
      <c r="BS81"/>
      <c r="BT81" s="66" t="str">
        <f t="shared" si="99"/>
        <v/>
      </c>
      <c r="BU81"/>
      <c r="BV81" s="66" t="str">
        <f t="shared" si="100"/>
        <v/>
      </c>
      <c r="BW81" s="29">
        <f>IF(M81="",0,VLOOKUP(M81,Suporte!CN:CQ,4,FALSE))</f>
        <v>0</v>
      </c>
      <c r="BX81" s="29" t="str">
        <f t="shared" si="106"/>
        <v/>
      </c>
      <c r="BY81" s="6">
        <f t="shared" si="107"/>
        <v>7</v>
      </c>
      <c r="BZ81" s="70">
        <f t="shared" si="101"/>
        <v>0</v>
      </c>
      <c r="CA81" s="68">
        <f t="shared" si="108"/>
        <v>0</v>
      </c>
      <c r="CB81" s="50" t="str">
        <f t="shared" si="109"/>
        <v>Responsável Técnico 4</v>
      </c>
      <c r="CC81" s="29" t="str">
        <f t="shared" si="110"/>
        <v>Inválido</v>
      </c>
      <c r="CD81" s="29">
        <f>IF(IFERROR(VLOOKUP(D81,D76:D80,1,FALSE),"")=D81,CD80,IF(D81&lt;&gt;D80,CD80+1,CD80))</f>
        <v>0</v>
      </c>
      <c r="CE81" s="100">
        <f t="shared" si="111"/>
        <v>0</v>
      </c>
      <c r="CF81" s="29">
        <f t="shared" si="112"/>
        <v>0</v>
      </c>
      <c r="CG81" s="29" t="str">
        <f t="shared" si="113"/>
        <v>RT4</v>
      </c>
      <c r="CH81" s="29" t="str">
        <f t="shared" si="114"/>
        <v>UF</v>
      </c>
      <c r="CK81" s="112" t="str">
        <f t="shared" si="102"/>
        <v/>
      </c>
      <c r="CL81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81" s="50" t="s">
        <v>52</v>
      </c>
      <c r="CN81" s="45"/>
    </row>
    <row r="82" spans="1:92">
      <c r="A82" s="9">
        <f t="shared" si="115"/>
        <v>23</v>
      </c>
      <c r="C82" s="80">
        <f t="shared" si="116"/>
        <v>5</v>
      </c>
      <c r="D82" s="76"/>
      <c r="E82" s="4"/>
      <c r="F82" s="218"/>
      <c r="G82" s="219"/>
      <c r="H82" s="219"/>
      <c r="I82" s="219"/>
      <c r="J82" s="219"/>
      <c r="K82" s="219"/>
      <c r="L82" s="220"/>
      <c r="M82" s="221" t="str">
        <f>IFERROR(VLOOKUP(F82,Suporte!CL:CQ,3,FALSE),"")</f>
        <v/>
      </c>
      <c r="N82" s="222"/>
      <c r="O82" s="222"/>
      <c r="P82" s="89"/>
      <c r="Q82" s="85"/>
      <c r="R82" s="89"/>
      <c r="S82" s="85"/>
      <c r="T82" s="89"/>
      <c r="U82" s="85"/>
      <c r="V82" s="89"/>
      <c r="W82" s="85"/>
      <c r="X82" s="89"/>
      <c r="Y82" s="85"/>
      <c r="Z82" s="89"/>
      <c r="AA82" s="85"/>
      <c r="AB82" s="89"/>
      <c r="AC82" s="79"/>
      <c r="AD82" s="97" t="s">
        <v>114</v>
      </c>
      <c r="AE82" s="84"/>
      <c r="AF82" s="84"/>
      <c r="AG82" s="84"/>
      <c r="AH82" s="93"/>
      <c r="AJ82" s="105" t="s">
        <v>115</v>
      </c>
      <c r="AK82" s="106"/>
      <c r="AL82" s="107" t="s">
        <v>116</v>
      </c>
      <c r="AM82" s="108"/>
      <c r="AN82" s="108"/>
      <c r="AO82" s="108"/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9"/>
      <c r="BC82" s="44"/>
      <c r="BD82" s="70">
        <f t="shared" si="97"/>
        <v>0</v>
      </c>
      <c r="BE82" s="70">
        <f t="shared" si="90"/>
        <v>0</v>
      </c>
      <c r="BF82" s="70">
        <f t="shared" si="91"/>
        <v>0</v>
      </c>
      <c r="BG82" s="70">
        <f t="shared" si="92"/>
        <v>0</v>
      </c>
      <c r="BH82" s="70">
        <f t="shared" si="93"/>
        <v>0</v>
      </c>
      <c r="BI82" s="70" t="str">
        <f t="shared" si="94"/>
        <v>Eng.Civil</v>
      </c>
      <c r="BJ82" s="70">
        <f t="shared" si="95"/>
        <v>0</v>
      </c>
      <c r="BK82" s="70">
        <f t="shared" si="96"/>
        <v>0</v>
      </c>
      <c r="BL82" s="6">
        <v>5</v>
      </c>
      <c r="BM82" s="78">
        <f t="shared" ref="BM82:BM83" si="117">IF(AND(D82=0,BL82=1,C77&lt;&gt;0),"Preencha o campo '"&amp;BM81&amp;"'",IF(CD82&gt;2,"Escolha no máximo 2 UFs diferentes",0))</f>
        <v>0</v>
      </c>
      <c r="BN82" s="56">
        <f t="shared" si="103"/>
        <v>0</v>
      </c>
      <c r="BO82" s="49">
        <f t="shared" si="104"/>
        <v>0</v>
      </c>
      <c r="BP82" s="56">
        <f t="shared" si="105"/>
        <v>0</v>
      </c>
      <c r="BQ82" s="113">
        <v>0</v>
      </c>
      <c r="BR82" s="66" t="str">
        <f t="shared" si="99"/>
        <v/>
      </c>
      <c r="BS82"/>
      <c r="BT82" s="66" t="str">
        <f t="shared" si="99"/>
        <v/>
      </c>
      <c r="BU82"/>
      <c r="BV82" s="66" t="str">
        <f t="shared" si="100"/>
        <v/>
      </c>
      <c r="BW82" s="29">
        <f>IF(M82="",0,VLOOKUP(M82,Suporte!CN:CQ,4,FALSE))</f>
        <v>0</v>
      </c>
      <c r="BX82" s="29" t="str">
        <f t="shared" si="106"/>
        <v/>
      </c>
      <c r="BY82" s="6">
        <f t="shared" si="107"/>
        <v>7</v>
      </c>
      <c r="BZ82" s="70">
        <f t="shared" si="101"/>
        <v>0</v>
      </c>
      <c r="CA82" s="68">
        <f t="shared" si="108"/>
        <v>0</v>
      </c>
      <c r="CB82" s="50" t="str">
        <f t="shared" si="109"/>
        <v>Responsável Técnico 4</v>
      </c>
      <c r="CC82" s="29" t="str">
        <f t="shared" si="110"/>
        <v>Inválido</v>
      </c>
      <c r="CD82" s="29">
        <f>IF(IFERROR(VLOOKUP(D82,D77:D81,1,FALSE),"")=D82,CD81,IF(D82&lt;&gt;D81,CD81+1,CD81))</f>
        <v>0</v>
      </c>
      <c r="CE82" s="100">
        <f t="shared" si="111"/>
        <v>0</v>
      </c>
      <c r="CF82" s="29">
        <f t="shared" si="112"/>
        <v>0</v>
      </c>
      <c r="CG82" s="29" t="str">
        <f t="shared" si="113"/>
        <v>RT4</v>
      </c>
      <c r="CH82" s="29" t="str">
        <f t="shared" si="114"/>
        <v>UF</v>
      </c>
      <c r="CK82" s="112" t="str">
        <f t="shared" si="102"/>
        <v/>
      </c>
      <c r="CL82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82" s="50" t="s">
        <v>52</v>
      </c>
      <c r="CN82" s="45"/>
    </row>
    <row r="83" spans="1:92" ht="13.5" customHeight="1" thickBot="1">
      <c r="A83" s="9">
        <f t="shared" si="115"/>
        <v>24</v>
      </c>
      <c r="C83" s="81">
        <f t="shared" si="116"/>
        <v>6</v>
      </c>
      <c r="D83" s="37"/>
      <c r="E83" s="18"/>
      <c r="F83" s="239"/>
      <c r="G83" s="240"/>
      <c r="H83" s="240"/>
      <c r="I83" s="240"/>
      <c r="J83" s="240"/>
      <c r="K83" s="240"/>
      <c r="L83" s="241"/>
      <c r="M83" s="244" t="str">
        <f>IFERROR(VLOOKUP(F83,Suporte!CL:CQ,3,FALSE),"")</f>
        <v/>
      </c>
      <c r="N83" s="245"/>
      <c r="O83" s="245"/>
      <c r="P83" s="94"/>
      <c r="Q83" s="86"/>
      <c r="R83" s="94"/>
      <c r="S83" s="86"/>
      <c r="T83" s="94"/>
      <c r="U83" s="86"/>
      <c r="V83" s="94"/>
      <c r="W83" s="86"/>
      <c r="X83" s="94"/>
      <c r="Y83" s="86"/>
      <c r="Z83" s="94"/>
      <c r="AA83" s="86"/>
      <c r="AB83" s="94"/>
      <c r="AC83" s="35"/>
      <c r="AD83" s="98" t="s">
        <v>114</v>
      </c>
      <c r="AE83" s="95"/>
      <c r="AF83" s="95"/>
      <c r="AG83" s="95"/>
      <c r="AH83" s="96"/>
      <c r="AJ83" s="105" t="s">
        <v>117</v>
      </c>
      <c r="AK83" s="106"/>
      <c r="AL83" s="107" t="s">
        <v>118</v>
      </c>
      <c r="AM83" s="108"/>
      <c r="AN83" s="108"/>
      <c r="AO83" s="108"/>
      <c r="AP83" s="108"/>
      <c r="AQ83" s="108"/>
      <c r="AR83" s="108"/>
      <c r="AS83" s="108"/>
      <c r="AT83" s="108"/>
      <c r="AU83" s="108"/>
      <c r="AV83" s="108"/>
      <c r="AW83" s="108"/>
      <c r="AX83" s="108"/>
      <c r="AY83" s="108"/>
      <c r="AZ83" s="109"/>
      <c r="BC83" s="44"/>
      <c r="BD83" s="70">
        <f t="shared" si="97"/>
        <v>0</v>
      </c>
      <c r="BE83" s="70">
        <f t="shared" si="90"/>
        <v>0</v>
      </c>
      <c r="BF83" s="70">
        <f t="shared" si="91"/>
        <v>0</v>
      </c>
      <c r="BG83" s="70">
        <f t="shared" si="92"/>
        <v>0</v>
      </c>
      <c r="BH83" s="70">
        <f t="shared" si="93"/>
        <v>0</v>
      </c>
      <c r="BI83" s="70" t="str">
        <f t="shared" si="94"/>
        <v>Eng.Civil</v>
      </c>
      <c r="BJ83" s="70">
        <f t="shared" si="95"/>
        <v>0</v>
      </c>
      <c r="BK83" s="70">
        <f t="shared" si="96"/>
        <v>0</v>
      </c>
      <c r="BL83" s="6">
        <v>6</v>
      </c>
      <c r="BM83" s="78">
        <f t="shared" si="117"/>
        <v>0</v>
      </c>
      <c r="BN83" s="56">
        <f t="shared" si="103"/>
        <v>0</v>
      </c>
      <c r="BO83" s="49">
        <f t="shared" si="104"/>
        <v>0</v>
      </c>
      <c r="BP83" s="56">
        <f t="shared" si="105"/>
        <v>0</v>
      </c>
      <c r="BQ83" s="113">
        <v>0</v>
      </c>
      <c r="BR83" s="66" t="str">
        <f t="shared" si="99"/>
        <v/>
      </c>
      <c r="BS83"/>
      <c r="BT83" s="66" t="str">
        <f t="shared" si="99"/>
        <v/>
      </c>
      <c r="BU83"/>
      <c r="BV83" s="66" t="str">
        <f t="shared" si="100"/>
        <v/>
      </c>
      <c r="BW83" s="29">
        <f>IF(M83="",0,VLOOKUP(M83,Suporte!CN:CQ,4,FALSE))</f>
        <v>0</v>
      </c>
      <c r="BX83" s="29" t="str">
        <f t="shared" si="106"/>
        <v/>
      </c>
      <c r="BY83" s="6">
        <f t="shared" si="107"/>
        <v>7</v>
      </c>
      <c r="BZ83" s="70">
        <f t="shared" si="101"/>
        <v>0</v>
      </c>
      <c r="CA83" s="68">
        <f t="shared" si="108"/>
        <v>0</v>
      </c>
      <c r="CB83" s="50" t="str">
        <f t="shared" si="109"/>
        <v>Responsável Técnico 4</v>
      </c>
      <c r="CC83" s="29" t="str">
        <f t="shared" si="110"/>
        <v>Inválido</v>
      </c>
      <c r="CD83" s="29">
        <f>IF(IFERROR(VLOOKUP(D83,D78:D82,1,FALSE),"")=D83,CD82,IF(D83&lt;&gt;D82,CD82+1,CD82))</f>
        <v>0</v>
      </c>
      <c r="CE83" s="100">
        <f t="shared" si="111"/>
        <v>0</v>
      </c>
      <c r="CF83" s="29">
        <f t="shared" si="112"/>
        <v>0</v>
      </c>
      <c r="CG83" s="29" t="str">
        <f t="shared" si="113"/>
        <v>RT4</v>
      </c>
      <c r="CH83" s="29" t="str">
        <f t="shared" si="114"/>
        <v>UF</v>
      </c>
      <c r="CK83" s="112" t="str">
        <f t="shared" si="102"/>
        <v/>
      </c>
      <c r="CL83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83" s="50" t="s">
        <v>52</v>
      </c>
      <c r="CN83" s="45"/>
    </row>
    <row r="84" spans="1:92" ht="23.45" customHeight="1" thickBot="1">
      <c r="BC84" s="44"/>
      <c r="BS84"/>
      <c r="BU84"/>
      <c r="BW84" s="9"/>
      <c r="BX84" s="9"/>
      <c r="BY84" s="6">
        <f t="shared" ref="BY84:BY98" si="118">IF(BZ84=0,BY83,BY83+1)</f>
        <v>7</v>
      </c>
      <c r="CB84" s="9"/>
      <c r="CL84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84" s="50" t="s">
        <v>52</v>
      </c>
      <c r="CN84" s="45"/>
    </row>
    <row r="85" spans="1:92" ht="15.95" customHeight="1" thickBot="1">
      <c r="C85" s="246" t="s">
        <v>125</v>
      </c>
      <c r="D85" s="247"/>
      <c r="E85" s="247"/>
      <c r="F85" s="247"/>
      <c r="G85" s="247"/>
      <c r="H85" s="247"/>
      <c r="I85" s="247"/>
      <c r="J85" s="247"/>
      <c r="K85" s="247"/>
      <c r="L85" s="247"/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7"/>
      <c r="X85" s="247"/>
      <c r="Y85" s="247"/>
      <c r="Z85" s="247"/>
      <c r="AA85" s="247"/>
      <c r="AB85" s="247"/>
      <c r="AC85" s="247"/>
      <c r="AD85" s="247"/>
      <c r="AE85" s="247"/>
      <c r="AF85" s="247"/>
      <c r="AG85" s="247"/>
      <c r="AH85" s="248"/>
      <c r="BC85" s="44"/>
      <c r="BS85"/>
      <c r="BU85"/>
      <c r="BW85" s="9"/>
      <c r="BX85" s="9"/>
      <c r="BY85" s="6">
        <f t="shared" si="118"/>
        <v>7</v>
      </c>
      <c r="CB85" s="9"/>
      <c r="CL85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85" s="50" t="s">
        <v>52</v>
      </c>
      <c r="CN85" s="45"/>
    </row>
    <row r="86" spans="1:92">
      <c r="C86" s="16" t="s">
        <v>26</v>
      </c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 t="s">
        <v>80</v>
      </c>
      <c r="O86" s="10"/>
      <c r="P86" s="10"/>
      <c r="Q86" s="10"/>
      <c r="R86" s="10"/>
      <c r="S86" s="10"/>
      <c r="T86" s="10"/>
      <c r="U86" s="10"/>
      <c r="V86" s="10"/>
      <c r="W86" s="10" t="s">
        <v>28</v>
      </c>
      <c r="X86" s="10"/>
      <c r="Y86" s="10"/>
      <c r="Z86" s="10"/>
      <c r="AA86" s="10"/>
      <c r="AB86" s="10"/>
      <c r="AC86" s="53"/>
      <c r="AD86" s="10" t="s">
        <v>65</v>
      </c>
      <c r="AE86" s="10"/>
      <c r="AF86" s="10" t="s">
        <v>29</v>
      </c>
      <c r="AG86" s="51"/>
      <c r="AH86" s="54"/>
      <c r="BC86" s="44"/>
      <c r="BD86" s="70" t="str">
        <f>C86</f>
        <v>Nome</v>
      </c>
      <c r="BE86" s="70" t="str">
        <f>N86</f>
        <v>Doc. Identidade (RG)</v>
      </c>
      <c r="BF86" s="70" t="str">
        <f>W86</f>
        <v>CPF</v>
      </c>
      <c r="BG86" s="70" t="str">
        <f>AD86</f>
        <v>DDD</v>
      </c>
      <c r="BH86" s="70" t="str">
        <f>AF86</f>
        <v>Celular</v>
      </c>
      <c r="BI86" s="70" t="str">
        <f>C88</f>
        <v>Formação</v>
      </c>
      <c r="BJ86" s="70" t="str">
        <f>N88</f>
        <v>Nº CREA/CAU</v>
      </c>
      <c r="BK86" s="70" t="str">
        <f>W88</f>
        <v>UF do CREA/CAU</v>
      </c>
      <c r="BM86" s="52" t="str">
        <f>C86</f>
        <v>Nome</v>
      </c>
      <c r="BN86" s="52" t="str">
        <f>N86</f>
        <v>Doc. Identidade (RG)</v>
      </c>
      <c r="BO86" s="52" t="str">
        <f>W86</f>
        <v>CPF</v>
      </c>
      <c r="BP86" s="52" t="str">
        <f>AD86&amp;"-"&amp;AF86</f>
        <v>DDD-Celular</v>
      </c>
      <c r="BQ86" s="6" t="s">
        <v>52</v>
      </c>
      <c r="BS86"/>
      <c r="BU86"/>
      <c r="BW86" s="9"/>
      <c r="BX86" s="9"/>
      <c r="BY86" s="6">
        <f t="shared" si="118"/>
        <v>7</v>
      </c>
      <c r="CB86" s="9"/>
      <c r="CL86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86" s="50" t="s">
        <v>52</v>
      </c>
      <c r="CN86" s="45"/>
    </row>
    <row r="87" spans="1:92">
      <c r="C87" s="197"/>
      <c r="D87" s="198"/>
      <c r="E87" s="198"/>
      <c r="F87" s="198"/>
      <c r="G87" s="198"/>
      <c r="H87" s="198"/>
      <c r="I87" s="198"/>
      <c r="J87" s="198"/>
      <c r="K87" s="198"/>
      <c r="L87" s="198"/>
      <c r="M87" s="198"/>
      <c r="N87" s="198"/>
      <c r="O87" s="4"/>
      <c r="P87" s="15"/>
      <c r="Q87" s="229"/>
      <c r="R87" s="188"/>
      <c r="S87" s="188"/>
      <c r="T87" s="188"/>
      <c r="U87" s="188"/>
      <c r="V87" s="4"/>
      <c r="W87" s="15"/>
      <c r="X87" s="229"/>
      <c r="Y87" s="188"/>
      <c r="Z87" s="188"/>
      <c r="AA87" s="188"/>
      <c r="AB87" s="4"/>
      <c r="AC87" s="11"/>
      <c r="AD87" s="34"/>
      <c r="AE87" s="12"/>
      <c r="AF87" s="188"/>
      <c r="AG87" s="188"/>
      <c r="AH87" s="189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C87" s="44"/>
      <c r="BD87" s="70">
        <f>C87</f>
        <v>0</v>
      </c>
      <c r="BE87" s="70">
        <f>Q87</f>
        <v>0</v>
      </c>
      <c r="BF87" s="70">
        <f>X87</f>
        <v>0</v>
      </c>
      <c r="BG87" s="70">
        <f>AD87</f>
        <v>0</v>
      </c>
      <c r="BH87" s="70">
        <f>AF87</f>
        <v>0</v>
      </c>
      <c r="BI87" s="70" t="str">
        <f>C89</f>
        <v>Eng.Civil</v>
      </c>
      <c r="BJ87" s="70">
        <f>N89</f>
        <v>0</v>
      </c>
      <c r="BK87" s="70">
        <f>W89</f>
        <v>0</v>
      </c>
      <c r="BM87" s="57">
        <v>0</v>
      </c>
      <c r="BN87" s="49">
        <f>IF(C87=0,0,IF(Q87=0,"Preencha o campo '"&amp;BN86&amp;"'",0))</f>
        <v>0</v>
      </c>
      <c r="BO87" s="49">
        <f>IF(C87=0,0,IF(X87=0,"Preencha o campo '"&amp;BO86&amp;"'",0))</f>
        <v>0</v>
      </c>
      <c r="BP87" s="49">
        <f>IF(C87=0,0,IF(OR(AD87=0,AF87=0),"Preencha os campos '"&amp;BP86&amp;"'",0))</f>
        <v>0</v>
      </c>
      <c r="BQ87" s="113">
        <v>0</v>
      </c>
      <c r="BS87"/>
      <c r="BU87"/>
      <c r="BW87" s="9"/>
      <c r="BX87" s="9"/>
      <c r="BY87" s="6">
        <f t="shared" si="118"/>
        <v>7</v>
      </c>
      <c r="BZ87" s="70">
        <f>IF(BM87&lt;&gt;0,BM87,IF(BN87&lt;&gt;0,BN87,IF(BO87&lt;&gt;0,BO87,IF(BP87&lt;&gt;0,BP87,0))))</f>
        <v>0</v>
      </c>
      <c r="CA87" s="68">
        <f>IF(BZ87=0,0,BZ87&amp;" para o "&amp;C85)</f>
        <v>0</v>
      </c>
      <c r="CB87" s="6" t="s">
        <v>52</v>
      </c>
      <c r="CK87" s="112" t="str">
        <f>IF(BM87=0,"",BM87&amp;";")&amp;
IF(BN87=0,"",BN87&amp;";")&amp;
IF(BO87=0,"",BO87&amp;";")&amp;
IF(BP87=0,"",BP87&amp;";")&amp;
IF(BQ87=0,"",BQ87&amp;";")</f>
        <v/>
      </c>
      <c r="CL87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87" s="50" t="s">
        <v>52</v>
      </c>
      <c r="CN87" s="45"/>
    </row>
    <row r="88" spans="1:92">
      <c r="C88" s="16" t="s">
        <v>83</v>
      </c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 t="s">
        <v>58</v>
      </c>
      <c r="O88" s="10"/>
      <c r="P88" s="10"/>
      <c r="Q88" s="10"/>
      <c r="R88" s="10"/>
      <c r="S88" s="10"/>
      <c r="T88" s="10"/>
      <c r="U88" s="10"/>
      <c r="V88" s="10"/>
      <c r="W88" s="10" t="s">
        <v>59</v>
      </c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7"/>
      <c r="AJ88" s="2"/>
      <c r="AK88" s="19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C88" s="44"/>
      <c r="BD88" s="70">
        <f>BD87</f>
        <v>0</v>
      </c>
      <c r="BE88" s="70">
        <f t="shared" ref="BE88:BE97" si="119">BE87</f>
        <v>0</v>
      </c>
      <c r="BF88" s="70">
        <f t="shared" ref="BF88:BF97" si="120">BF87</f>
        <v>0</v>
      </c>
      <c r="BG88" s="70">
        <f t="shared" ref="BG88:BG97" si="121">BG87</f>
        <v>0</v>
      </c>
      <c r="BH88" s="70">
        <f t="shared" ref="BH88:BH97" si="122">BH87</f>
        <v>0</v>
      </c>
      <c r="BI88" s="70" t="str">
        <f t="shared" ref="BI88:BI97" si="123">BI87</f>
        <v>Eng.Civil</v>
      </c>
      <c r="BJ88" s="70">
        <f t="shared" ref="BJ88:BJ97" si="124">BJ87</f>
        <v>0</v>
      </c>
      <c r="BK88" s="70">
        <f t="shared" ref="BK88:BK97" si="125">BK87</f>
        <v>0</v>
      </c>
      <c r="BM88" s="52" t="str">
        <f>C88</f>
        <v>Formação</v>
      </c>
      <c r="BN88" s="52" t="str">
        <f>N88</f>
        <v>Nº CREA/CAU</v>
      </c>
      <c r="BO88" s="52" t="str">
        <f>W88</f>
        <v>UF do CREA/CAU</v>
      </c>
      <c r="BP88" s="6">
        <v>0</v>
      </c>
      <c r="BS88"/>
      <c r="BU88"/>
      <c r="BW88" s="9"/>
      <c r="BX88" s="9"/>
      <c r="BY88" s="6">
        <f t="shared" si="118"/>
        <v>7</v>
      </c>
      <c r="CL88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88" s="50" t="s">
        <v>52</v>
      </c>
      <c r="CN88" s="45"/>
    </row>
    <row r="89" spans="1:92" ht="15.75" thickBot="1">
      <c r="C89" s="250" t="s">
        <v>84</v>
      </c>
      <c r="D89" s="251"/>
      <c r="E89" s="33"/>
      <c r="F89" s="252" t="s">
        <v>85</v>
      </c>
      <c r="G89" s="202"/>
      <c r="H89" s="251"/>
      <c r="I89" s="33"/>
      <c r="J89" s="242"/>
      <c r="K89" s="183"/>
      <c r="L89" s="183"/>
      <c r="M89" s="243"/>
      <c r="N89" s="253"/>
      <c r="O89" s="231"/>
      <c r="P89" s="231"/>
      <c r="Q89" s="231"/>
      <c r="R89" s="231"/>
      <c r="S89" s="231"/>
      <c r="T89" s="231"/>
      <c r="U89" s="231"/>
      <c r="V89" s="18"/>
      <c r="W89" s="231"/>
      <c r="X89" s="231"/>
      <c r="Y89" s="231"/>
      <c r="Z89" s="231"/>
      <c r="AA89" s="231"/>
      <c r="AB89" s="183"/>
      <c r="AC89" s="183"/>
      <c r="AD89" s="183"/>
      <c r="AE89" s="183"/>
      <c r="AF89" s="183"/>
      <c r="AG89" s="183"/>
      <c r="AH89" s="232"/>
      <c r="AJ89" s="2"/>
      <c r="AK89" s="19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C89" s="44"/>
      <c r="BD89" s="70">
        <f t="shared" ref="BD89:BD97" si="126">BD88</f>
        <v>0</v>
      </c>
      <c r="BE89" s="70">
        <f t="shared" si="119"/>
        <v>0</v>
      </c>
      <c r="BF89" s="70">
        <f t="shared" si="120"/>
        <v>0</v>
      </c>
      <c r="BG89" s="70">
        <f t="shared" si="121"/>
        <v>0</v>
      </c>
      <c r="BH89" s="70">
        <f t="shared" si="122"/>
        <v>0</v>
      </c>
      <c r="BI89" s="70" t="str">
        <f t="shared" si="123"/>
        <v>Eng.Civil</v>
      </c>
      <c r="BJ89" s="70">
        <f t="shared" si="124"/>
        <v>0</v>
      </c>
      <c r="BK89" s="70">
        <f t="shared" si="125"/>
        <v>0</v>
      </c>
      <c r="BM89" s="49">
        <f>IF(C87=0,0,IF(AND(E89=0,I89=0),"Preencha o campo '"&amp;BM88&amp;"'",0))</f>
        <v>0</v>
      </c>
      <c r="BN89" s="49">
        <f>IF(C87=0,0,IF(N89=0,"Preencha o campo '"&amp;BN88&amp;"'",0))</f>
        <v>0</v>
      </c>
      <c r="BO89" s="49">
        <f>IF(C87=0,0,IF(W89=0,"Preencha o campo '"&amp;BO88&amp;"'",0))</f>
        <v>0</v>
      </c>
      <c r="BP89" s="6">
        <v>0</v>
      </c>
      <c r="BQ89" s="113">
        <v>0</v>
      </c>
      <c r="BS89"/>
      <c r="BU89"/>
      <c r="BW89" s="9"/>
      <c r="BX89" s="9"/>
      <c r="BY89" s="6">
        <f t="shared" si="118"/>
        <v>7</v>
      </c>
      <c r="BZ89" s="70">
        <f>IF(BM89&lt;&gt;0,BM89,IF(BN89&lt;&gt;0,BN89,IF(BO89&lt;&gt;0,BO89,IF(BP89&lt;&gt;0,BP89,0))))</f>
        <v>0</v>
      </c>
      <c r="CA89" s="68">
        <f>IF(BZ89=0,0,BZ89&amp;" para o "&amp;C85)</f>
        <v>0</v>
      </c>
      <c r="CB89" s="6" t="s">
        <v>52</v>
      </c>
      <c r="CK89" s="112" t="str">
        <f>IF(BM89=0,"",BM89&amp;";")&amp;
IF(BN89=0,"",BN89&amp;";")&amp;
IF(BO89=0,"",BO89&amp;";")&amp;
IF(BP89=0,"",BP89&amp;";")&amp;
IF(BQ89=0,"",BQ89&amp;";")</f>
        <v/>
      </c>
      <c r="CL89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89" s="50" t="s">
        <v>52</v>
      </c>
      <c r="CN89" s="45"/>
    </row>
    <row r="90" spans="1:92" ht="13.5" customHeight="1">
      <c r="C90" s="22" t="s">
        <v>86</v>
      </c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4"/>
      <c r="O90" s="24"/>
      <c r="P90" s="25" t="s">
        <v>87</v>
      </c>
      <c r="Q90" s="23"/>
      <c r="R90" s="23"/>
      <c r="S90" s="23"/>
      <c r="T90" s="23"/>
      <c r="U90" s="23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7"/>
      <c r="AJ90" s="130" t="s">
        <v>88</v>
      </c>
      <c r="AK90" s="103"/>
      <c r="AL90" s="103"/>
      <c r="AM90" s="103"/>
      <c r="AN90" s="103"/>
      <c r="AO90" s="103"/>
      <c r="AP90" s="103"/>
      <c r="AQ90" s="103"/>
      <c r="AR90" s="103"/>
      <c r="AS90" s="103"/>
      <c r="AT90" s="103"/>
      <c r="AU90" s="103"/>
      <c r="AV90" s="103"/>
      <c r="AW90" s="103"/>
      <c r="AX90" s="103"/>
      <c r="AY90" s="103"/>
      <c r="AZ90" s="104"/>
      <c r="BC90" s="44"/>
      <c r="BD90" s="70">
        <f t="shared" si="126"/>
        <v>0</v>
      </c>
      <c r="BE90" s="70">
        <f t="shared" si="119"/>
        <v>0</v>
      </c>
      <c r="BF90" s="70">
        <f t="shared" si="120"/>
        <v>0</v>
      </c>
      <c r="BG90" s="70">
        <f t="shared" si="121"/>
        <v>0</v>
      </c>
      <c r="BH90" s="70">
        <f t="shared" si="122"/>
        <v>0</v>
      </c>
      <c r="BI90" s="70" t="str">
        <f t="shared" si="123"/>
        <v>Eng.Civil</v>
      </c>
      <c r="BJ90" s="70">
        <f t="shared" si="124"/>
        <v>0</v>
      </c>
      <c r="BK90" s="70">
        <f t="shared" si="125"/>
        <v>0</v>
      </c>
      <c r="BS90"/>
      <c r="BU90"/>
      <c r="BW90" s="9"/>
      <c r="BX90" s="9"/>
      <c r="BY90" s="6">
        <f t="shared" si="118"/>
        <v>7</v>
      </c>
      <c r="CF90" s="9" t="s">
        <v>82</v>
      </c>
      <c r="CG90" s="9" t="s">
        <v>89</v>
      </c>
      <c r="CH90" s="29">
        <v>1</v>
      </c>
      <c r="CI90" s="29">
        <v>2</v>
      </c>
      <c r="CL90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90" s="50" t="s">
        <v>52</v>
      </c>
      <c r="CN90" s="45"/>
    </row>
    <row r="91" spans="1:92" ht="13.5" customHeight="1">
      <c r="C91" s="28"/>
      <c r="D91" s="21" t="s">
        <v>90</v>
      </c>
      <c r="E91" s="4"/>
      <c r="F91" s="31" t="s">
        <v>36</v>
      </c>
      <c r="G91" s="4"/>
      <c r="H91" s="4"/>
      <c r="I91" s="4"/>
      <c r="J91" s="4"/>
      <c r="K91" s="4"/>
      <c r="L91" s="4"/>
      <c r="M91" s="223" t="s">
        <v>91</v>
      </c>
      <c r="N91" s="224"/>
      <c r="O91" s="225"/>
      <c r="P91" s="87"/>
      <c r="Q91" s="40" t="s">
        <v>92</v>
      </c>
      <c r="R91" s="4"/>
      <c r="S91" s="4" t="s">
        <v>93</v>
      </c>
      <c r="T91" s="4"/>
      <c r="U91" s="4" t="s">
        <v>94</v>
      </c>
      <c r="V91" s="4"/>
      <c r="W91" s="4" t="s">
        <v>95</v>
      </c>
      <c r="X91" s="4"/>
      <c r="Y91" s="4" t="s">
        <v>96</v>
      </c>
      <c r="Z91" s="4"/>
      <c r="AA91" s="4" t="s">
        <v>97</v>
      </c>
      <c r="AB91" s="4"/>
      <c r="AC91" s="4"/>
      <c r="AD91" s="4" t="s">
        <v>98</v>
      </c>
      <c r="AE91" s="4"/>
      <c r="AF91" s="40"/>
      <c r="AG91" s="40"/>
      <c r="AH91" s="83"/>
      <c r="AJ91" s="105" t="s">
        <v>99</v>
      </c>
      <c r="AK91" s="106"/>
      <c r="AL91" s="107" t="s">
        <v>100</v>
      </c>
      <c r="AM91" s="108"/>
      <c r="AN91" s="108"/>
      <c r="AO91" s="108"/>
      <c r="AP91" s="108"/>
      <c r="AQ91" s="108"/>
      <c r="AR91" s="108"/>
      <c r="AS91" s="108"/>
      <c r="AT91" s="108"/>
      <c r="AU91" s="108"/>
      <c r="AV91" s="108"/>
      <c r="AW91" s="108"/>
      <c r="AX91" s="108"/>
      <c r="AY91" s="108"/>
      <c r="AZ91" s="109"/>
      <c r="BC91" s="44"/>
      <c r="BD91" s="70">
        <f t="shared" si="126"/>
        <v>0</v>
      </c>
      <c r="BE91" s="70">
        <f t="shared" si="119"/>
        <v>0</v>
      </c>
      <c r="BF91" s="70">
        <f t="shared" si="120"/>
        <v>0</v>
      </c>
      <c r="BG91" s="70">
        <f t="shared" si="121"/>
        <v>0</v>
      </c>
      <c r="BH91" s="70">
        <f t="shared" si="122"/>
        <v>0</v>
      </c>
      <c r="BI91" s="70" t="str">
        <f t="shared" si="123"/>
        <v>Eng.Civil</v>
      </c>
      <c r="BJ91" s="70">
        <f t="shared" si="124"/>
        <v>0</v>
      </c>
      <c r="BK91" s="70">
        <f t="shared" si="125"/>
        <v>0</v>
      </c>
      <c r="BM91" s="55" t="str">
        <f>D91</f>
        <v>UF</v>
      </c>
      <c r="BN91" s="55" t="str">
        <f>F91</f>
        <v>Micro</v>
      </c>
      <c r="BO91" s="52" t="str">
        <f>P90</f>
        <v>Pacotes de Serviços</v>
      </c>
      <c r="BP91" s="52">
        <f>V90</f>
        <v>0</v>
      </c>
      <c r="BQ91" s="6" t="s">
        <v>52</v>
      </c>
      <c r="BS91"/>
      <c r="BU91"/>
      <c r="BW91" s="9"/>
      <c r="BX91" s="9"/>
      <c r="BY91" s="6">
        <f t="shared" si="118"/>
        <v>7</v>
      </c>
      <c r="CB91" s="9"/>
      <c r="CF91" s="101">
        <f>CD97</f>
        <v>0</v>
      </c>
      <c r="CG91" s="101" t="s">
        <v>126</v>
      </c>
      <c r="CH91" s="102" t="str">
        <f>IFERROR(VLOOKUP(CH90,$CD92:$CE97,2,FALSE),"")</f>
        <v/>
      </c>
      <c r="CI91" s="102" t="str">
        <f>IFERROR(VLOOKUP(CI90,$CD92:$CE97,2,FALSE),"")</f>
        <v/>
      </c>
      <c r="CL91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91" s="50" t="s">
        <v>52</v>
      </c>
      <c r="CN91" s="45"/>
    </row>
    <row r="92" spans="1:92" ht="15" customHeight="1">
      <c r="A92" s="9">
        <f>A83+1</f>
        <v>25</v>
      </c>
      <c r="C92" s="80">
        <v>1</v>
      </c>
      <c r="D92" s="76"/>
      <c r="E92" s="4"/>
      <c r="F92" s="218"/>
      <c r="G92" s="219"/>
      <c r="H92" s="219"/>
      <c r="I92" s="219"/>
      <c r="J92" s="219"/>
      <c r="K92" s="219"/>
      <c r="L92" s="220"/>
      <c r="M92" s="221" t="str">
        <f>IFERROR(VLOOKUP(F92,Suporte!CL:CQ,3,FALSE),"")</f>
        <v/>
      </c>
      <c r="N92" s="222"/>
      <c r="O92" s="222"/>
      <c r="P92" s="88"/>
      <c r="Q92" s="99"/>
      <c r="R92" s="89"/>
      <c r="S92" s="99"/>
      <c r="T92" s="89"/>
      <c r="U92" s="99"/>
      <c r="V92" s="89"/>
      <c r="W92" s="99"/>
      <c r="X92" s="89"/>
      <c r="Y92" s="99"/>
      <c r="Z92" s="89"/>
      <c r="AA92" s="99"/>
      <c r="AB92" s="88"/>
      <c r="AC92" s="90"/>
      <c r="AD92" s="97" t="s">
        <v>105</v>
      </c>
      <c r="AE92" s="91"/>
      <c r="AF92" s="91"/>
      <c r="AG92" s="91"/>
      <c r="AH92" s="92"/>
      <c r="AJ92" s="115" t="s">
        <v>106</v>
      </c>
      <c r="AK92" s="117"/>
      <c r="AL92" s="114" t="s">
        <v>107</v>
      </c>
      <c r="AM92" s="116"/>
      <c r="AN92" s="116"/>
      <c r="AO92" s="116"/>
      <c r="AP92" s="116"/>
      <c r="AQ92" s="116"/>
      <c r="AR92" s="116"/>
      <c r="AS92" s="116"/>
      <c r="AT92" s="116"/>
      <c r="AU92" s="116"/>
      <c r="AV92" s="116"/>
      <c r="AW92" s="116"/>
      <c r="AX92" s="116"/>
      <c r="AY92" s="116"/>
      <c r="AZ92" s="123"/>
      <c r="BC92" s="44"/>
      <c r="BD92" s="70">
        <f t="shared" si="126"/>
        <v>0</v>
      </c>
      <c r="BE92" s="70">
        <f t="shared" si="119"/>
        <v>0</v>
      </c>
      <c r="BF92" s="70">
        <f t="shared" si="120"/>
        <v>0</v>
      </c>
      <c r="BG92" s="70">
        <f t="shared" si="121"/>
        <v>0</v>
      </c>
      <c r="BH92" s="70">
        <f t="shared" si="122"/>
        <v>0</v>
      </c>
      <c r="BI92" s="70" t="str">
        <f t="shared" si="123"/>
        <v>Eng.Civil</v>
      </c>
      <c r="BJ92" s="70">
        <f t="shared" si="124"/>
        <v>0</v>
      </c>
      <c r="BK92" s="70">
        <f t="shared" si="125"/>
        <v>0</v>
      </c>
      <c r="BL92" s="6">
        <v>1</v>
      </c>
      <c r="BM92" s="78">
        <f t="shared" ref="BM92:BM94" si="127">IF(AND(D92=0,BL92=1,C87&lt;&gt;0),"Preencha o campo '"&amp;BM91&amp;"'",IF(CD92&gt;2,"Escolha no máximo 2 UFs diferentes",0))</f>
        <v>0</v>
      </c>
      <c r="BN92" s="56">
        <f>IF(AND(D92&lt;&gt;0,F92=0),"Preencha o campo '"&amp;BN91&amp;"'",0)</f>
        <v>0</v>
      </c>
      <c r="BO92" s="49">
        <f>IF(M92="",0,IF(AND(P92=0,R92=0,T92=0,M92=0),"Preencha o campo '"&amp;BO91&amp;"'",IF(OR(AND(BR92="",P92&lt;&gt;0),AND(BT92="",R92&lt;&gt;0),AND(BV92="",T92&lt;&gt;0)),"Preencha corretamente o campo '"&amp;BO91&amp;"'",0)))</f>
        <v>0</v>
      </c>
      <c r="BP92" s="56">
        <f>IF(F92="",0,IF(AND(Q92=0,S92=0,U92=0,W92=0,Y92=0,AA92=0),"Preencha o campo 'Pacote de Serviços'",0))</f>
        <v>0</v>
      </c>
      <c r="BQ92" s="113">
        <v>0</v>
      </c>
      <c r="BR92" s="66" t="str">
        <f t="shared" ref="BR92:BT97" si="128">IF($BW92&gt;=BR$35,".","")</f>
        <v/>
      </c>
      <c r="BS92"/>
      <c r="BT92" s="66" t="str">
        <f>IF($BW92&gt;=BT$35,".","")</f>
        <v/>
      </c>
      <c r="BU92"/>
      <c r="BV92" s="66" t="str">
        <f t="shared" ref="BV92:BV97" si="129">IF($BW92&gt;=BV$35,".","")</f>
        <v/>
      </c>
      <c r="BW92" s="29">
        <f>IF(M92="",0,VLOOKUP(M92,Suporte!CN:CQ,4,FALSE))</f>
        <v>0</v>
      </c>
      <c r="BX92" s="29" t="str">
        <f>SUBSTITUTE(RIGHT(F92,2),")","")</f>
        <v/>
      </c>
      <c r="BY92" s="6">
        <f t="shared" si="118"/>
        <v>7</v>
      </c>
      <c r="BZ92" s="70">
        <f t="shared" ref="BZ92:BZ97" si="130">IF(BM92&lt;&gt;0,BM92,IF(BN92&lt;&gt;0,BN92,IF(BO92&lt;&gt;0,BO92,IF(BP92&lt;&gt;0,BP92,0))))</f>
        <v>0</v>
      </c>
      <c r="CA92" s="68">
        <f>IF(BZ92=0,0,BZ92&amp;" para o "&amp;CB92&amp;" (linha "&amp;ROW(CA92)&amp;")")</f>
        <v>0</v>
      </c>
      <c r="CB92" s="50" t="str">
        <f>IF(CB91&lt;&gt;0,CB91,C85)</f>
        <v>Responsável Técnico 5</v>
      </c>
      <c r="CC92" s="29" t="str">
        <f>IF(OR(CG91="Já",CG91="dados_rt"),"Já",IF(AND(CA92=0,M92&lt;&gt;""),"dados_rt","Inválido"))</f>
        <v>Inválido</v>
      </c>
      <c r="CD92" s="29">
        <f>IF(IFERROR(VLOOKUP(D92,D87:D91,1,FALSE),"")=D92,B91,IF(D92&lt;&gt;D91,B91+1,B91))</f>
        <v>0</v>
      </c>
      <c r="CE92" s="100">
        <f>D92</f>
        <v>0</v>
      </c>
      <c r="CF92" s="29">
        <f>CF91</f>
        <v>0</v>
      </c>
      <c r="CG92" s="29" t="str">
        <f>CG91</f>
        <v>RT5</v>
      </c>
      <c r="CH92" s="29" t="str">
        <f>IF(CF92&gt;1,"UF_"&amp;CG92,"UF")</f>
        <v>UF</v>
      </c>
      <c r="CK92" s="112" t="str">
        <f t="shared" ref="CK92:CK97" si="131">IF(BM92=0,"",BM92&amp;";")&amp;
IF(BN92=0,"",BN92&amp;";")&amp;
IF(BO92=0,"",BO92&amp;";")&amp;
IF(BP92=0,"",BP92&amp;";")&amp;
IF(BQ92=0,"",BQ92&amp;";")</f>
        <v/>
      </c>
      <c r="CL92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92" s="50" t="s">
        <v>52</v>
      </c>
      <c r="CN92" s="45"/>
    </row>
    <row r="93" spans="1:92">
      <c r="A93" s="9">
        <f>A92+1</f>
        <v>26</v>
      </c>
      <c r="C93" s="80">
        <f>C92+1</f>
        <v>2</v>
      </c>
      <c r="D93" s="76"/>
      <c r="E93" s="4"/>
      <c r="F93" s="218"/>
      <c r="G93" s="219"/>
      <c r="H93" s="219"/>
      <c r="I93" s="219"/>
      <c r="J93" s="219"/>
      <c r="K93" s="219"/>
      <c r="L93" s="220"/>
      <c r="M93" s="221" t="str">
        <f>IFERROR(VLOOKUP(F93,Suporte!CL:CQ,3,FALSE),"")</f>
        <v/>
      </c>
      <c r="N93" s="222"/>
      <c r="O93" s="222"/>
      <c r="P93" s="89"/>
      <c r="Q93" s="85"/>
      <c r="R93" s="89"/>
      <c r="S93" s="85"/>
      <c r="T93" s="89"/>
      <c r="U93" s="85"/>
      <c r="V93" s="89"/>
      <c r="W93" s="85"/>
      <c r="X93" s="89"/>
      <c r="Y93" s="85"/>
      <c r="Z93" s="89"/>
      <c r="AA93" s="85"/>
      <c r="AB93" s="89"/>
      <c r="AC93" s="79"/>
      <c r="AD93" s="97" t="s">
        <v>108</v>
      </c>
      <c r="AE93" s="84"/>
      <c r="AF93" s="84"/>
      <c r="AG93" s="84"/>
      <c r="AH93" s="93"/>
      <c r="AJ93" s="115" t="s">
        <v>109</v>
      </c>
      <c r="AK93" s="121"/>
      <c r="AL93" s="114" t="s">
        <v>110</v>
      </c>
      <c r="AM93" s="110"/>
      <c r="AN93" s="110"/>
      <c r="AO93" s="110"/>
      <c r="AP93" s="110"/>
      <c r="AQ93" s="110"/>
      <c r="AR93" s="110"/>
      <c r="AS93" s="110"/>
      <c r="AT93" s="110"/>
      <c r="AU93" s="110"/>
      <c r="AV93" s="110"/>
      <c r="AW93" s="110"/>
      <c r="AX93" s="110"/>
      <c r="AY93" s="110"/>
      <c r="AZ93" s="111"/>
      <c r="BC93" s="44"/>
      <c r="BD93" s="70">
        <f t="shared" si="126"/>
        <v>0</v>
      </c>
      <c r="BE93" s="70">
        <f t="shared" si="119"/>
        <v>0</v>
      </c>
      <c r="BF93" s="70">
        <f t="shared" si="120"/>
        <v>0</v>
      </c>
      <c r="BG93" s="70">
        <f t="shared" si="121"/>
        <v>0</v>
      </c>
      <c r="BH93" s="70">
        <f t="shared" si="122"/>
        <v>0</v>
      </c>
      <c r="BI93" s="70" t="str">
        <f t="shared" si="123"/>
        <v>Eng.Civil</v>
      </c>
      <c r="BJ93" s="70">
        <f t="shared" si="124"/>
        <v>0</v>
      </c>
      <c r="BK93" s="70">
        <f t="shared" si="125"/>
        <v>0</v>
      </c>
      <c r="BL93" s="6">
        <v>2</v>
      </c>
      <c r="BM93" s="78">
        <f t="shared" si="127"/>
        <v>0</v>
      </c>
      <c r="BN93" s="56">
        <f t="shared" ref="BN93:BN97" si="132">IF(AND(D93&lt;&gt;0,F93=0),"Preencha o campo '"&amp;BN92&amp;"'",0)</f>
        <v>0</v>
      </c>
      <c r="BO93" s="49">
        <f t="shared" ref="BO93:BO97" si="133">IF(M93="",0,IF(AND(P93=0,R93=0,T93=0,M93=0),"Preencha o campo '"&amp;BO92&amp;"'",IF(OR(AND(BR93="",P93&lt;&gt;0),AND(BT93="",R93&lt;&gt;0),AND(BV93="",T93&lt;&gt;0)),"Preencha corretamente o campo '"&amp;BO92&amp;"'",0)))</f>
        <v>0</v>
      </c>
      <c r="BP93" s="56">
        <f t="shared" ref="BP93:BP97" si="134">IF(F93="",0,IF(AND(Q93=0,S93=0,U93=0,W93=0,Y93=0,AA93=0),"Preencha o campo 'Pacote de Serviços'",0))</f>
        <v>0</v>
      </c>
      <c r="BQ93" s="113">
        <v>0</v>
      </c>
      <c r="BR93" s="66" t="str">
        <f t="shared" si="128"/>
        <v/>
      </c>
      <c r="BS93"/>
      <c r="BT93" s="66" t="str">
        <f t="shared" si="128"/>
        <v/>
      </c>
      <c r="BU93"/>
      <c r="BV93" s="66" t="str">
        <f t="shared" si="129"/>
        <v/>
      </c>
      <c r="BW93" s="29">
        <f>IF(M93="",0,VLOOKUP(M93,Suporte!CN:CQ,4,FALSE))</f>
        <v>0</v>
      </c>
      <c r="BX93" s="29" t="str">
        <f t="shared" ref="BX93:BX97" si="135">SUBSTITUTE(RIGHT(F93,2),")","")</f>
        <v/>
      </c>
      <c r="BY93" s="6">
        <f t="shared" si="118"/>
        <v>7</v>
      </c>
      <c r="BZ93" s="70">
        <f t="shared" si="130"/>
        <v>0</v>
      </c>
      <c r="CA93" s="68">
        <f t="shared" ref="CA93:CA97" si="136">IF(BZ93=0,0,BZ93&amp;" para o "&amp;CB93&amp;" (linha "&amp;ROW(CA93)&amp;")")</f>
        <v>0</v>
      </c>
      <c r="CB93" s="50" t="str">
        <f t="shared" ref="CB93:CB97" si="137">IF(CB92&lt;&gt;0,CB92,C86)</f>
        <v>Responsável Técnico 5</v>
      </c>
      <c r="CC93" s="29" t="str">
        <f t="shared" ref="CC93:CC97" si="138">IF(OR(CC92="Já",CC92="dados_rt"),"Já",IF(AND(CA93=0,M93&lt;&gt;""),"dados_rt","Inválido"))</f>
        <v>Inválido</v>
      </c>
      <c r="CD93" s="29">
        <f>IF(IFERROR(VLOOKUP(D93,D88:D92,1,FALSE),"")=D93,CD92,IF(D93&lt;&gt;D92,CD92+1,CD92))</f>
        <v>0</v>
      </c>
      <c r="CE93" s="100">
        <f t="shared" ref="CE93:CE97" si="139">D93</f>
        <v>0</v>
      </c>
      <c r="CF93" s="29">
        <f t="shared" ref="CF93:CF97" si="140">CF92</f>
        <v>0</v>
      </c>
      <c r="CG93" s="29" t="str">
        <f t="shared" ref="CG93:CG97" si="141">CG92</f>
        <v>RT5</v>
      </c>
      <c r="CH93" s="29" t="str">
        <f t="shared" ref="CH93:CH97" si="142">IF(CF93&gt;1,"UF_"&amp;CG93,"UF")</f>
        <v>UF</v>
      </c>
      <c r="CK93" s="112" t="str">
        <f t="shared" si="131"/>
        <v/>
      </c>
      <c r="CL93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93" s="50" t="s">
        <v>52</v>
      </c>
      <c r="CN93" s="45"/>
    </row>
    <row r="94" spans="1:92" ht="15" customHeight="1">
      <c r="A94" s="9">
        <f t="shared" ref="A94:A97" si="143">A93+1</f>
        <v>27</v>
      </c>
      <c r="C94" s="80">
        <f t="shared" ref="C94:C97" si="144">C93+1</f>
        <v>3</v>
      </c>
      <c r="D94" s="76"/>
      <c r="E94" s="4"/>
      <c r="F94" s="218"/>
      <c r="G94" s="219"/>
      <c r="H94" s="219"/>
      <c r="I94" s="219"/>
      <c r="J94" s="219"/>
      <c r="K94" s="219"/>
      <c r="L94" s="220"/>
      <c r="M94" s="221" t="str">
        <f>IFERROR(VLOOKUP(F94,Suporte!CL:CQ,3,FALSE),"")</f>
        <v/>
      </c>
      <c r="N94" s="222"/>
      <c r="O94" s="222"/>
      <c r="P94" s="89"/>
      <c r="Q94" s="85"/>
      <c r="R94" s="89"/>
      <c r="S94" s="85"/>
      <c r="T94" s="89"/>
      <c r="U94" s="85"/>
      <c r="V94" s="89"/>
      <c r="W94" s="85"/>
      <c r="X94" s="89"/>
      <c r="Y94" s="85"/>
      <c r="Z94" s="89"/>
      <c r="AA94" s="85"/>
      <c r="AB94" s="89"/>
      <c r="AC94" s="79"/>
      <c r="AD94" s="97" t="s">
        <v>108</v>
      </c>
      <c r="AE94" s="84"/>
      <c r="AF94" s="84"/>
      <c r="AG94" s="84"/>
      <c r="AH94" s="93"/>
      <c r="AJ94" s="120"/>
      <c r="AK94" s="122"/>
      <c r="AL94" s="127" t="s">
        <v>111</v>
      </c>
      <c r="AM94" s="128"/>
      <c r="AN94" s="128"/>
      <c r="AO94" s="128"/>
      <c r="AP94" s="128"/>
      <c r="AQ94" s="128"/>
      <c r="AR94" s="128"/>
      <c r="AS94" s="128"/>
      <c r="AT94" s="128"/>
      <c r="AU94" s="128"/>
      <c r="AV94" s="128"/>
      <c r="AW94" s="128"/>
      <c r="AX94" s="128"/>
      <c r="AY94" s="128"/>
      <c r="AZ94" s="129"/>
      <c r="BC94" s="44"/>
      <c r="BD94" s="70">
        <f t="shared" si="126"/>
        <v>0</v>
      </c>
      <c r="BE94" s="70">
        <f t="shared" si="119"/>
        <v>0</v>
      </c>
      <c r="BF94" s="70">
        <f t="shared" si="120"/>
        <v>0</v>
      </c>
      <c r="BG94" s="70">
        <f t="shared" si="121"/>
        <v>0</v>
      </c>
      <c r="BH94" s="70">
        <f t="shared" si="122"/>
        <v>0</v>
      </c>
      <c r="BI94" s="70" t="str">
        <f t="shared" si="123"/>
        <v>Eng.Civil</v>
      </c>
      <c r="BJ94" s="70">
        <f t="shared" si="124"/>
        <v>0</v>
      </c>
      <c r="BK94" s="70">
        <f t="shared" si="125"/>
        <v>0</v>
      </c>
      <c r="BL94" s="6">
        <v>3</v>
      </c>
      <c r="BM94" s="78">
        <f t="shared" si="127"/>
        <v>0</v>
      </c>
      <c r="BN94" s="56">
        <f t="shared" si="132"/>
        <v>0</v>
      </c>
      <c r="BO94" s="49">
        <f t="shared" si="133"/>
        <v>0</v>
      </c>
      <c r="BP94" s="56">
        <f t="shared" si="134"/>
        <v>0</v>
      </c>
      <c r="BQ94" s="113">
        <v>0</v>
      </c>
      <c r="BR94" s="66" t="str">
        <f t="shared" si="128"/>
        <v/>
      </c>
      <c r="BS94"/>
      <c r="BT94" s="66" t="str">
        <f t="shared" si="128"/>
        <v/>
      </c>
      <c r="BU94"/>
      <c r="BV94" s="66" t="str">
        <f t="shared" si="129"/>
        <v/>
      </c>
      <c r="BW94" s="29">
        <f>IF(M94="",0,VLOOKUP(M94,Suporte!CN:CQ,4,FALSE))</f>
        <v>0</v>
      </c>
      <c r="BX94" s="29" t="str">
        <f t="shared" si="135"/>
        <v/>
      </c>
      <c r="BY94" s="6">
        <f t="shared" si="118"/>
        <v>7</v>
      </c>
      <c r="BZ94" s="70">
        <f t="shared" si="130"/>
        <v>0</v>
      </c>
      <c r="CA94" s="68">
        <f t="shared" si="136"/>
        <v>0</v>
      </c>
      <c r="CB94" s="50" t="str">
        <f t="shared" si="137"/>
        <v>Responsável Técnico 5</v>
      </c>
      <c r="CC94" s="29" t="str">
        <f t="shared" si="138"/>
        <v>Inválido</v>
      </c>
      <c r="CD94" s="29">
        <f>IF(IFERROR(VLOOKUP(D94,D89:D93,1,FALSE),"")=D94,CD93,IF(D94&lt;&gt;D93,CD93+1,CD93))</f>
        <v>0</v>
      </c>
      <c r="CE94" s="100">
        <f t="shared" si="139"/>
        <v>0</v>
      </c>
      <c r="CF94" s="29">
        <f t="shared" si="140"/>
        <v>0</v>
      </c>
      <c r="CG94" s="29" t="str">
        <f t="shared" si="141"/>
        <v>RT5</v>
      </c>
      <c r="CH94" s="29" t="str">
        <f t="shared" si="142"/>
        <v>UF</v>
      </c>
      <c r="CK94" s="112" t="str">
        <f t="shared" si="131"/>
        <v/>
      </c>
      <c r="CL94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94" s="50" t="s">
        <v>52</v>
      </c>
      <c r="CN94" s="45"/>
    </row>
    <row r="95" spans="1:92" ht="15" customHeight="1">
      <c r="A95" s="9">
        <f t="shared" si="143"/>
        <v>28</v>
      </c>
      <c r="C95" s="80">
        <f t="shared" si="144"/>
        <v>4</v>
      </c>
      <c r="D95" s="76"/>
      <c r="E95" s="4"/>
      <c r="F95" s="218"/>
      <c r="G95" s="219"/>
      <c r="H95" s="219"/>
      <c r="I95" s="219"/>
      <c r="J95" s="219"/>
      <c r="K95" s="219"/>
      <c r="L95" s="220"/>
      <c r="M95" s="221" t="str">
        <f>IFERROR(VLOOKUP(F95,Suporte!CL:CQ,3,FALSE),"")</f>
        <v/>
      </c>
      <c r="N95" s="222"/>
      <c r="O95" s="222"/>
      <c r="P95" s="89"/>
      <c r="Q95" s="85"/>
      <c r="R95" s="89"/>
      <c r="S95" s="85"/>
      <c r="T95" s="89"/>
      <c r="U95" s="85"/>
      <c r="V95" s="89"/>
      <c r="W95" s="85"/>
      <c r="X95" s="89"/>
      <c r="Y95" s="85"/>
      <c r="Z95" s="89"/>
      <c r="AA95" s="85"/>
      <c r="AB95" s="89"/>
      <c r="AC95" s="79"/>
      <c r="AD95" s="97" t="s">
        <v>108</v>
      </c>
      <c r="AE95" s="84"/>
      <c r="AF95" s="84"/>
      <c r="AG95" s="84"/>
      <c r="AH95" s="93"/>
      <c r="AJ95" s="118" t="s">
        <v>112</v>
      </c>
      <c r="AK95" s="119"/>
      <c r="AL95" s="124" t="s">
        <v>113</v>
      </c>
      <c r="AM95" s="125"/>
      <c r="AN95" s="125"/>
      <c r="AO95" s="125"/>
      <c r="AP95" s="125"/>
      <c r="AQ95" s="125"/>
      <c r="AR95" s="125"/>
      <c r="AS95" s="125"/>
      <c r="AT95" s="125"/>
      <c r="AU95" s="125"/>
      <c r="AV95" s="125"/>
      <c r="AW95" s="125"/>
      <c r="AX95" s="125"/>
      <c r="AY95" s="125"/>
      <c r="AZ95" s="126"/>
      <c r="BC95" s="44"/>
      <c r="BD95" s="70">
        <f t="shared" si="126"/>
        <v>0</v>
      </c>
      <c r="BE95" s="70">
        <f t="shared" si="119"/>
        <v>0</v>
      </c>
      <c r="BF95" s="70">
        <f t="shared" si="120"/>
        <v>0</v>
      </c>
      <c r="BG95" s="70">
        <f t="shared" si="121"/>
        <v>0</v>
      </c>
      <c r="BH95" s="70">
        <f t="shared" si="122"/>
        <v>0</v>
      </c>
      <c r="BI95" s="70" t="str">
        <f t="shared" si="123"/>
        <v>Eng.Civil</v>
      </c>
      <c r="BJ95" s="70">
        <f t="shared" si="124"/>
        <v>0</v>
      </c>
      <c r="BK95" s="70">
        <f t="shared" si="125"/>
        <v>0</v>
      </c>
      <c r="BL95" s="6">
        <v>4</v>
      </c>
      <c r="BM95" s="78">
        <f>IF(AND(D95=0,BL95=1,C90&lt;&gt;0),"Preencha o campo '"&amp;BM94&amp;"'",IF(CD95&gt;2,"Escolha no máximo 2 UFs diferentes",0))</f>
        <v>0</v>
      </c>
      <c r="BN95" s="56">
        <f t="shared" si="132"/>
        <v>0</v>
      </c>
      <c r="BO95" s="49">
        <f t="shared" si="133"/>
        <v>0</v>
      </c>
      <c r="BP95" s="56">
        <f t="shared" si="134"/>
        <v>0</v>
      </c>
      <c r="BQ95" s="113">
        <v>0</v>
      </c>
      <c r="BR95" s="66" t="str">
        <f t="shared" si="128"/>
        <v/>
      </c>
      <c r="BS95"/>
      <c r="BT95" s="66" t="str">
        <f t="shared" si="128"/>
        <v/>
      </c>
      <c r="BU95"/>
      <c r="BV95" s="66" t="str">
        <f t="shared" si="129"/>
        <v/>
      </c>
      <c r="BW95" s="29">
        <f>IF(M95="",0,VLOOKUP(M95,Suporte!CN:CQ,4,FALSE))</f>
        <v>0</v>
      </c>
      <c r="BX95" s="29" t="str">
        <f t="shared" si="135"/>
        <v/>
      </c>
      <c r="BY95" s="6">
        <f t="shared" si="118"/>
        <v>7</v>
      </c>
      <c r="BZ95" s="70">
        <f t="shared" si="130"/>
        <v>0</v>
      </c>
      <c r="CA95" s="68">
        <f t="shared" si="136"/>
        <v>0</v>
      </c>
      <c r="CB95" s="50" t="str">
        <f t="shared" si="137"/>
        <v>Responsável Técnico 5</v>
      </c>
      <c r="CC95" s="29" t="str">
        <f t="shared" si="138"/>
        <v>Inválido</v>
      </c>
      <c r="CD95" s="29">
        <f>IF(IFERROR(VLOOKUP(D95,D90:D94,1,FALSE),"")=D95,CD94,IF(D95&lt;&gt;D94,CD94+1,CD94))</f>
        <v>0</v>
      </c>
      <c r="CE95" s="100">
        <f t="shared" si="139"/>
        <v>0</v>
      </c>
      <c r="CF95" s="29">
        <f t="shared" si="140"/>
        <v>0</v>
      </c>
      <c r="CG95" s="29" t="str">
        <f t="shared" si="141"/>
        <v>RT5</v>
      </c>
      <c r="CH95" s="29" t="str">
        <f t="shared" si="142"/>
        <v>UF</v>
      </c>
      <c r="CK95" s="112" t="str">
        <f t="shared" si="131"/>
        <v/>
      </c>
      <c r="CL95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95" s="50" t="s">
        <v>52</v>
      </c>
      <c r="CN95" s="45"/>
    </row>
    <row r="96" spans="1:92">
      <c r="A96" s="9">
        <f t="shared" si="143"/>
        <v>29</v>
      </c>
      <c r="C96" s="80">
        <f t="shared" si="144"/>
        <v>5</v>
      </c>
      <c r="D96" s="76"/>
      <c r="E96" s="4"/>
      <c r="F96" s="218"/>
      <c r="G96" s="219"/>
      <c r="H96" s="219"/>
      <c r="I96" s="219"/>
      <c r="J96" s="219"/>
      <c r="K96" s="219"/>
      <c r="L96" s="220"/>
      <c r="M96" s="221" t="str">
        <f>IFERROR(VLOOKUP(F96,Suporte!CL:CQ,3,FALSE),"")</f>
        <v/>
      </c>
      <c r="N96" s="222"/>
      <c r="O96" s="222"/>
      <c r="P96" s="89"/>
      <c r="Q96" s="85"/>
      <c r="R96" s="89"/>
      <c r="S96" s="85"/>
      <c r="T96" s="89"/>
      <c r="U96" s="85"/>
      <c r="V96" s="89"/>
      <c r="W96" s="85"/>
      <c r="X96" s="89"/>
      <c r="Y96" s="85"/>
      <c r="Z96" s="89"/>
      <c r="AA96" s="85"/>
      <c r="AB96" s="89"/>
      <c r="AC96" s="79"/>
      <c r="AD96" s="97" t="s">
        <v>114</v>
      </c>
      <c r="AE96" s="84"/>
      <c r="AF96" s="84"/>
      <c r="AG96" s="84"/>
      <c r="AH96" s="93"/>
      <c r="AJ96" s="105" t="s">
        <v>115</v>
      </c>
      <c r="AK96" s="106"/>
      <c r="AL96" s="107" t="s">
        <v>116</v>
      </c>
      <c r="AM96" s="108"/>
      <c r="AN96" s="108"/>
      <c r="AO96" s="108"/>
      <c r="AP96" s="108"/>
      <c r="AQ96" s="108"/>
      <c r="AR96" s="108"/>
      <c r="AS96" s="108"/>
      <c r="AT96" s="108"/>
      <c r="AU96" s="108"/>
      <c r="AV96" s="108"/>
      <c r="AW96" s="108"/>
      <c r="AX96" s="108"/>
      <c r="AY96" s="108"/>
      <c r="AZ96" s="109"/>
      <c r="BC96" s="44"/>
      <c r="BD96" s="70">
        <f t="shared" si="126"/>
        <v>0</v>
      </c>
      <c r="BE96" s="70">
        <f t="shared" si="119"/>
        <v>0</v>
      </c>
      <c r="BF96" s="70">
        <f t="shared" si="120"/>
        <v>0</v>
      </c>
      <c r="BG96" s="70">
        <f t="shared" si="121"/>
        <v>0</v>
      </c>
      <c r="BH96" s="70">
        <f t="shared" si="122"/>
        <v>0</v>
      </c>
      <c r="BI96" s="70" t="str">
        <f t="shared" si="123"/>
        <v>Eng.Civil</v>
      </c>
      <c r="BJ96" s="70">
        <f t="shared" si="124"/>
        <v>0</v>
      </c>
      <c r="BK96" s="70">
        <f t="shared" si="125"/>
        <v>0</v>
      </c>
      <c r="BL96" s="6">
        <v>5</v>
      </c>
      <c r="BM96" s="78">
        <f t="shared" ref="BM96:BM97" si="145">IF(AND(D96=0,BL96=1,C91&lt;&gt;0),"Preencha o campo '"&amp;BM95&amp;"'",IF(CD96&gt;2,"Escolha no máximo 2 UFs diferentes",0))</f>
        <v>0</v>
      </c>
      <c r="BN96" s="56">
        <f t="shared" si="132"/>
        <v>0</v>
      </c>
      <c r="BO96" s="49">
        <f t="shared" si="133"/>
        <v>0</v>
      </c>
      <c r="BP96" s="56">
        <f t="shared" si="134"/>
        <v>0</v>
      </c>
      <c r="BQ96" s="113">
        <v>0</v>
      </c>
      <c r="BR96" s="66" t="str">
        <f t="shared" si="128"/>
        <v/>
      </c>
      <c r="BS96"/>
      <c r="BT96" s="66" t="str">
        <f t="shared" si="128"/>
        <v/>
      </c>
      <c r="BU96"/>
      <c r="BV96" s="66" t="str">
        <f t="shared" si="129"/>
        <v/>
      </c>
      <c r="BW96" s="29">
        <f>IF(M96="",0,VLOOKUP(M96,Suporte!CN:CQ,4,FALSE))</f>
        <v>0</v>
      </c>
      <c r="BX96" s="29" t="str">
        <f t="shared" si="135"/>
        <v/>
      </c>
      <c r="BY96" s="6">
        <f t="shared" si="118"/>
        <v>7</v>
      </c>
      <c r="BZ96" s="70">
        <f t="shared" si="130"/>
        <v>0</v>
      </c>
      <c r="CA96" s="68">
        <f t="shared" si="136"/>
        <v>0</v>
      </c>
      <c r="CB96" s="50" t="str">
        <f t="shared" si="137"/>
        <v>Responsável Técnico 5</v>
      </c>
      <c r="CC96" s="29" t="str">
        <f t="shared" si="138"/>
        <v>Inválido</v>
      </c>
      <c r="CD96" s="29">
        <f>IF(IFERROR(VLOOKUP(D96,D91:D95,1,FALSE),"")=D96,CD95,IF(D96&lt;&gt;D95,CD95+1,CD95))</f>
        <v>0</v>
      </c>
      <c r="CE96" s="100">
        <f t="shared" si="139"/>
        <v>0</v>
      </c>
      <c r="CF96" s="29">
        <f t="shared" si="140"/>
        <v>0</v>
      </c>
      <c r="CG96" s="29" t="str">
        <f t="shared" si="141"/>
        <v>RT5</v>
      </c>
      <c r="CH96" s="29" t="str">
        <f t="shared" si="142"/>
        <v>UF</v>
      </c>
      <c r="CK96" s="112" t="str">
        <f t="shared" si="131"/>
        <v/>
      </c>
      <c r="CL96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96" s="50" t="s">
        <v>52</v>
      </c>
      <c r="CN96" s="45"/>
    </row>
    <row r="97" spans="1:92" ht="13.5" customHeight="1" thickBot="1">
      <c r="A97" s="9">
        <f t="shared" si="143"/>
        <v>30</v>
      </c>
      <c r="C97" s="81">
        <f t="shared" si="144"/>
        <v>6</v>
      </c>
      <c r="D97" s="37"/>
      <c r="E97" s="18"/>
      <c r="F97" s="239"/>
      <c r="G97" s="240"/>
      <c r="H97" s="240"/>
      <c r="I97" s="240"/>
      <c r="J97" s="240"/>
      <c r="K97" s="240"/>
      <c r="L97" s="241"/>
      <c r="M97" s="244" t="str">
        <f>IFERROR(VLOOKUP(F97,Suporte!CL:CQ,3,FALSE),"")</f>
        <v/>
      </c>
      <c r="N97" s="245"/>
      <c r="O97" s="245"/>
      <c r="P97" s="94"/>
      <c r="Q97" s="86"/>
      <c r="R97" s="94"/>
      <c r="S97" s="86"/>
      <c r="T97" s="94"/>
      <c r="U97" s="86"/>
      <c r="V97" s="94"/>
      <c r="W97" s="86"/>
      <c r="X97" s="94"/>
      <c r="Y97" s="86"/>
      <c r="Z97" s="94"/>
      <c r="AA97" s="86"/>
      <c r="AB97" s="94"/>
      <c r="AC97" s="35"/>
      <c r="AD97" s="98" t="s">
        <v>114</v>
      </c>
      <c r="AE97" s="95"/>
      <c r="AF97" s="95"/>
      <c r="AG97" s="95"/>
      <c r="AH97" s="96"/>
      <c r="AJ97" s="105" t="s">
        <v>117</v>
      </c>
      <c r="AK97" s="106"/>
      <c r="AL97" s="107" t="s">
        <v>118</v>
      </c>
      <c r="AM97" s="108"/>
      <c r="AN97" s="108"/>
      <c r="AO97" s="108"/>
      <c r="AP97" s="108"/>
      <c r="AQ97" s="108"/>
      <c r="AR97" s="108"/>
      <c r="AS97" s="108"/>
      <c r="AT97" s="108"/>
      <c r="AU97" s="108"/>
      <c r="AV97" s="108"/>
      <c r="AW97" s="108"/>
      <c r="AX97" s="108"/>
      <c r="AY97" s="108"/>
      <c r="AZ97" s="109"/>
      <c r="BC97" s="44"/>
      <c r="BD97" s="70">
        <f t="shared" si="126"/>
        <v>0</v>
      </c>
      <c r="BE97" s="70">
        <f t="shared" si="119"/>
        <v>0</v>
      </c>
      <c r="BF97" s="70">
        <f t="shared" si="120"/>
        <v>0</v>
      </c>
      <c r="BG97" s="70">
        <f t="shared" si="121"/>
        <v>0</v>
      </c>
      <c r="BH97" s="70">
        <f t="shared" si="122"/>
        <v>0</v>
      </c>
      <c r="BI97" s="70" t="str">
        <f t="shared" si="123"/>
        <v>Eng.Civil</v>
      </c>
      <c r="BJ97" s="70">
        <f t="shared" si="124"/>
        <v>0</v>
      </c>
      <c r="BK97" s="70">
        <f t="shared" si="125"/>
        <v>0</v>
      </c>
      <c r="BL97" s="6">
        <v>6</v>
      </c>
      <c r="BM97" s="78">
        <f t="shared" si="145"/>
        <v>0</v>
      </c>
      <c r="BN97" s="56">
        <f t="shared" si="132"/>
        <v>0</v>
      </c>
      <c r="BO97" s="49">
        <f t="shared" si="133"/>
        <v>0</v>
      </c>
      <c r="BP97" s="56">
        <f t="shared" si="134"/>
        <v>0</v>
      </c>
      <c r="BQ97" s="113">
        <v>0</v>
      </c>
      <c r="BR97" s="66" t="str">
        <f t="shared" si="128"/>
        <v/>
      </c>
      <c r="BS97"/>
      <c r="BT97" s="66" t="str">
        <f t="shared" si="128"/>
        <v/>
      </c>
      <c r="BU97"/>
      <c r="BV97" s="66" t="str">
        <f t="shared" si="129"/>
        <v/>
      </c>
      <c r="BW97" s="29">
        <f>IF(M97="",0,VLOOKUP(M97,Suporte!CN:CQ,4,FALSE))</f>
        <v>0</v>
      </c>
      <c r="BX97" s="29" t="str">
        <f t="shared" si="135"/>
        <v/>
      </c>
      <c r="BY97" s="6">
        <f t="shared" si="118"/>
        <v>7</v>
      </c>
      <c r="BZ97" s="70">
        <f t="shared" si="130"/>
        <v>0</v>
      </c>
      <c r="CA97" s="68">
        <f t="shared" si="136"/>
        <v>0</v>
      </c>
      <c r="CB97" s="50" t="str">
        <f t="shared" si="137"/>
        <v>Responsável Técnico 5</v>
      </c>
      <c r="CC97" s="29" t="str">
        <f t="shared" si="138"/>
        <v>Inválido</v>
      </c>
      <c r="CD97" s="29">
        <f>IF(IFERROR(VLOOKUP(D97,D92:D96,1,FALSE),"")=D97,CD96,IF(D97&lt;&gt;D96,CD96+1,CD96))</f>
        <v>0</v>
      </c>
      <c r="CE97" s="100">
        <f t="shared" si="139"/>
        <v>0</v>
      </c>
      <c r="CF97" s="29">
        <f t="shared" si="140"/>
        <v>0</v>
      </c>
      <c r="CG97" s="29" t="str">
        <f t="shared" si="141"/>
        <v>RT5</v>
      </c>
      <c r="CH97" s="29" t="str">
        <f t="shared" si="142"/>
        <v>UF</v>
      </c>
      <c r="CK97" s="112" t="str">
        <f t="shared" si="131"/>
        <v/>
      </c>
      <c r="CL97" s="52" t="str">
        <f t="shared" si="89"/>
        <v>Preencha o campo 'Razão Social';Preencha o campo 'CNPJ';Preencha o campo 'Inscrição Estadual';Preencha o campo 'Data Constituição';Preencha o campo 'Nome Fantasia';Preencha o campo 'Nº CREA/CAU';Preencha o campo 'UF do CREA/CAU';Preencha o campo 'Endereço da Empresa';Preencha o campo 'Bairro';Preencha o campo 'UF do Endereço';Preencha o campo 'Município';Preencha o campo 'CEP';Preencha os campos 'DDD-Celular';Preencha o campo 'E-mail';Preencha o campo 'Credenciada no Edital 2023/1269?';Preencha o campo 'Credenciada no Edital 2019/1725?';Preencha o campo 'Nome';Preencha o campo 'Doc. Id. (Nº/Órgão/UF)';Preencha o campo 'CPF';Preencha os campos 'DDD-Celular';Preencha o campo 'Nome';Preencha o campo 'Doc. Identidade (RG)';Preencha o campo 'CPF';Preencha os campos 'DDD-Celular';Preencha o campo 'Formação';Preencha o campo 'Nº CREA/CAU';Preencha o campo 'UF do CREA/CAU';</v>
      </c>
      <c r="CM97" s="50" t="s">
        <v>52</v>
      </c>
      <c r="CN97" s="45"/>
    </row>
    <row r="98" spans="1:92" ht="5.45" customHeight="1">
      <c r="BC98" s="44"/>
      <c r="BS98"/>
      <c r="BU98"/>
      <c r="BW98" s="9"/>
      <c r="BX98" s="9"/>
      <c r="BY98" s="6">
        <f t="shared" si="118"/>
        <v>7</v>
      </c>
      <c r="CB98" s="9"/>
      <c r="CN98" s="45"/>
    </row>
    <row r="99" spans="1:92" ht="12.6" customHeight="1">
      <c r="C99" s="20" t="s">
        <v>127</v>
      </c>
      <c r="BC99" s="44"/>
      <c r="BS99"/>
      <c r="BU99"/>
      <c r="BW99" s="9"/>
      <c r="BX99" s="9"/>
      <c r="BY99" s="9"/>
      <c r="CB99" s="9"/>
      <c r="CN99" s="45"/>
    </row>
    <row r="100" spans="1:92" ht="3.95" customHeight="1">
      <c r="BC100" s="44"/>
      <c r="BS100"/>
      <c r="BU100"/>
      <c r="BW100" s="9"/>
      <c r="BX100" s="9"/>
      <c r="BY100" s="9"/>
      <c r="CB100" s="9"/>
      <c r="CN100" s="45"/>
    </row>
    <row r="101" spans="1:92" ht="17.45" customHeight="1">
      <c r="C101" s="6" t="s">
        <v>26</v>
      </c>
      <c r="E101" s="237"/>
      <c r="F101" s="198"/>
      <c r="G101" s="198"/>
      <c r="H101" s="198"/>
      <c r="I101" s="198"/>
      <c r="J101" s="198"/>
      <c r="K101" s="198"/>
      <c r="L101" s="198"/>
      <c r="M101" s="198"/>
      <c r="N101" s="198"/>
      <c r="BC101" s="44"/>
      <c r="BS101"/>
      <c r="BU101"/>
      <c r="CN101" s="45"/>
    </row>
    <row r="102" spans="1:92">
      <c r="C102" s="6" t="s">
        <v>28</v>
      </c>
      <c r="E102" s="229"/>
      <c r="F102" s="188"/>
      <c r="G102" s="188"/>
      <c r="H102" s="188"/>
      <c r="I102" s="188"/>
      <c r="BC102" s="44"/>
      <c r="BS102"/>
      <c r="BU102"/>
      <c r="BY102" s="71">
        <v>1</v>
      </c>
      <c r="BZ102" s="71"/>
      <c r="CA102" s="72" t="s">
        <v>128</v>
      </c>
      <c r="CN102" s="45"/>
    </row>
    <row r="103" spans="1:92" ht="13.5" customHeight="1">
      <c r="C103" s="20"/>
      <c r="BC103" s="44"/>
      <c r="BS103"/>
      <c r="BU103"/>
      <c r="CN103" s="45"/>
    </row>
    <row r="104" spans="1:92" ht="12" customHeight="1">
      <c r="C104" s="6" t="s">
        <v>129</v>
      </c>
      <c r="H104" s="6" t="s">
        <v>64</v>
      </c>
      <c r="BC104" s="44"/>
      <c r="BS104"/>
      <c r="BU104"/>
      <c r="CN104" s="45"/>
    </row>
    <row r="105" spans="1:92" ht="15.75" thickBot="1">
      <c r="C105" s="236"/>
      <c r="D105" s="236"/>
      <c r="E105" s="236"/>
      <c r="F105" s="236"/>
      <c r="G105" s="236"/>
      <c r="H105" s="229"/>
      <c r="I105" s="188"/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88"/>
      <c r="U105" s="188"/>
      <c r="BC105" s="44"/>
      <c r="BS105"/>
      <c r="BU105"/>
      <c r="CN105" s="45"/>
    </row>
    <row r="106" spans="1:92">
      <c r="C106" s="6" t="s">
        <v>130</v>
      </c>
      <c r="BC106" s="44"/>
      <c r="CN106" s="45"/>
    </row>
    <row r="107" spans="1:92">
      <c r="C107" s="234"/>
      <c r="D107" s="235"/>
      <c r="E107" s="235"/>
      <c r="F107" s="235"/>
      <c r="G107" s="235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F107" s="20"/>
      <c r="AG107" s="20"/>
      <c r="BC107" s="44"/>
      <c r="CN107" s="45"/>
    </row>
    <row r="108" spans="1:92" ht="15.75" thickBot="1">
      <c r="D108" s="238"/>
      <c r="E108" s="238"/>
      <c r="F108" s="23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BC108" s="46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30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69"/>
      <c r="CB108" s="47"/>
      <c r="CC108" s="47"/>
      <c r="CD108" s="30"/>
      <c r="CE108" s="30"/>
      <c r="CF108" s="30"/>
      <c r="CG108" s="30"/>
      <c r="CH108" s="30"/>
      <c r="CI108" s="30"/>
      <c r="CJ108" s="30"/>
      <c r="CK108" s="30"/>
      <c r="CL108" s="30"/>
      <c r="CM108" s="30"/>
      <c r="CN108" s="48"/>
    </row>
    <row r="109" spans="1:92" hidden="1">
      <c r="D109" s="254" t="str">
        <f>IF(DAY(C107)&lt;10,CONCATENATE("0",DAY(C107)),DAY(C107))</f>
        <v>00</v>
      </c>
      <c r="E109" s="254"/>
      <c r="F109" s="254"/>
      <c r="G109" s="255" t="s">
        <v>131</v>
      </c>
      <c r="H109" s="249"/>
      <c r="I109" s="249"/>
      <c r="J109" s="249"/>
      <c r="K109" s="249"/>
      <c r="L109" s="249"/>
      <c r="M109" s="249"/>
    </row>
    <row r="110" spans="1:92" hidden="1">
      <c r="D110" s="233" t="str">
        <f>IF(MONTH(C107)&lt;10,CONCATENATE("0",MONTH(C107)),MONTH(C107))</f>
        <v>01</v>
      </c>
      <c r="E110" s="233"/>
      <c r="F110" s="233"/>
    </row>
    <row r="111" spans="1:92" hidden="1">
      <c r="D111" s="233">
        <f>YEAR(C107)</f>
        <v>1900</v>
      </c>
      <c r="E111" s="233"/>
      <c r="F111" s="233"/>
    </row>
  </sheetData>
  <sheetProtection algorithmName="SHA-512" hashValue="ACQcTTltmR3ICONW1hSb5aqTkJtPEXwWShBG+HYSIAg4DBD/l/RUNzMpAM01bXBImaHtjx51tGWOTLBu5z72JA==" saltValue="3+0LaYXEhJWmjI8IwiQqeQ==" spinCount="100000" sheet="1" objects="1" scenarios="1" selectLockedCells="1"/>
  <mergeCells count="193">
    <mergeCell ref="W61:AA61"/>
    <mergeCell ref="E24:N24"/>
    <mergeCell ref="AF24:AH24"/>
    <mergeCell ref="AF26:AH26"/>
    <mergeCell ref="W26:AA26"/>
    <mergeCell ref="F95:L95"/>
    <mergeCell ref="M95:O95"/>
    <mergeCell ref="C57:AH57"/>
    <mergeCell ref="Q45:U45"/>
    <mergeCell ref="X45:AA45"/>
    <mergeCell ref="M66:O66"/>
    <mergeCell ref="M78:O78"/>
    <mergeCell ref="M80:O80"/>
    <mergeCell ref="X73:AA73"/>
    <mergeCell ref="J61:M61"/>
    <mergeCell ref="M63:O63"/>
    <mergeCell ref="F67:L67"/>
    <mergeCell ref="M67:O67"/>
    <mergeCell ref="F68:L68"/>
    <mergeCell ref="M68:O68"/>
    <mergeCell ref="M69:O69"/>
    <mergeCell ref="M79:O79"/>
    <mergeCell ref="F66:L66"/>
    <mergeCell ref="F69:L69"/>
    <mergeCell ref="F79:L79"/>
    <mergeCell ref="M77:O77"/>
    <mergeCell ref="Q73:U73"/>
    <mergeCell ref="C71:AH71"/>
    <mergeCell ref="J47:M47"/>
    <mergeCell ref="W21:AA21"/>
    <mergeCell ref="F33:H33"/>
    <mergeCell ref="C28:AH28"/>
    <mergeCell ref="W24:AA24"/>
    <mergeCell ref="N33:U33"/>
    <mergeCell ref="X59:AA59"/>
    <mergeCell ref="F53:L53"/>
    <mergeCell ref="M53:O53"/>
    <mergeCell ref="C21:D22"/>
    <mergeCell ref="C23:D24"/>
    <mergeCell ref="C25:D26"/>
    <mergeCell ref="W23:AA23"/>
    <mergeCell ref="W22:AA22"/>
    <mergeCell ref="AF22:AH22"/>
    <mergeCell ref="M35:O35"/>
    <mergeCell ref="M49:O49"/>
    <mergeCell ref="E22:N22"/>
    <mergeCell ref="E26:N26"/>
    <mergeCell ref="M39:O39"/>
    <mergeCell ref="F40:L40"/>
    <mergeCell ref="Q26:U26"/>
    <mergeCell ref="C17:D18"/>
    <mergeCell ref="E18:N18"/>
    <mergeCell ref="E20:N20"/>
    <mergeCell ref="F65:L65"/>
    <mergeCell ref="C59:N59"/>
    <mergeCell ref="C73:N73"/>
    <mergeCell ref="C87:N87"/>
    <mergeCell ref="C47:D47"/>
    <mergeCell ref="F47:H47"/>
    <mergeCell ref="M64:O64"/>
    <mergeCell ref="M65:O65"/>
    <mergeCell ref="F80:L80"/>
    <mergeCell ref="F81:L81"/>
    <mergeCell ref="M81:O81"/>
    <mergeCell ref="F82:L82"/>
    <mergeCell ref="M82:O82"/>
    <mergeCell ref="C29:AH29"/>
    <mergeCell ref="F39:L39"/>
    <mergeCell ref="J75:M75"/>
    <mergeCell ref="M55:O55"/>
    <mergeCell ref="F50:L50"/>
    <mergeCell ref="F51:L51"/>
    <mergeCell ref="F41:L41"/>
    <mergeCell ref="AJ28:AP28"/>
    <mergeCell ref="D109:F109"/>
    <mergeCell ref="N89:U89"/>
    <mergeCell ref="W89:AA89"/>
    <mergeCell ref="AB89:AH89"/>
    <mergeCell ref="G109:M109"/>
    <mergeCell ref="C89:D89"/>
    <mergeCell ref="F89:H89"/>
    <mergeCell ref="F78:L78"/>
    <mergeCell ref="M40:O40"/>
    <mergeCell ref="Q59:U59"/>
    <mergeCell ref="C42:AH42"/>
    <mergeCell ref="F52:L52"/>
    <mergeCell ref="F55:L55"/>
    <mergeCell ref="M97:O97"/>
    <mergeCell ref="AF87:AH87"/>
    <mergeCell ref="Q31:U31"/>
    <mergeCell ref="X31:AA31"/>
    <mergeCell ref="C33:D33"/>
    <mergeCell ref="F54:L54"/>
    <mergeCell ref="M54:O54"/>
    <mergeCell ref="C43:AH43"/>
    <mergeCell ref="J33:M33"/>
    <mergeCell ref="AB33:AH33"/>
    <mergeCell ref="F97:L97"/>
    <mergeCell ref="C85:AH85"/>
    <mergeCell ref="AQ28:AR28"/>
    <mergeCell ref="AF73:AH73"/>
    <mergeCell ref="C75:D75"/>
    <mergeCell ref="F75:H75"/>
    <mergeCell ref="N75:U75"/>
    <mergeCell ref="W75:AA75"/>
    <mergeCell ref="AB75:AH75"/>
    <mergeCell ref="C61:D61"/>
    <mergeCell ref="F61:H61"/>
    <mergeCell ref="M36:O36"/>
    <mergeCell ref="M37:O37"/>
    <mergeCell ref="M38:O38"/>
    <mergeCell ref="M41:O41"/>
    <mergeCell ref="M50:O50"/>
    <mergeCell ref="M51:O51"/>
    <mergeCell ref="M52:O52"/>
    <mergeCell ref="AF59:AH59"/>
    <mergeCell ref="AB61:AH61"/>
    <mergeCell ref="N61:U61"/>
    <mergeCell ref="AF31:AH31"/>
    <mergeCell ref="N47:U47"/>
    <mergeCell ref="W47:AA47"/>
    <mergeCell ref="C14:E14"/>
    <mergeCell ref="C12:L12"/>
    <mergeCell ref="W12:Y12"/>
    <mergeCell ref="W33:AA33"/>
    <mergeCell ref="AF45:AH45"/>
    <mergeCell ref="AB47:AH47"/>
    <mergeCell ref="F36:L36"/>
    <mergeCell ref="W25:AA25"/>
    <mergeCell ref="D111:F111"/>
    <mergeCell ref="D110:F110"/>
    <mergeCell ref="C107:G107"/>
    <mergeCell ref="C105:G105"/>
    <mergeCell ref="H105:U105"/>
    <mergeCell ref="E101:N101"/>
    <mergeCell ref="E102:I102"/>
    <mergeCell ref="D108:F108"/>
    <mergeCell ref="F83:L83"/>
    <mergeCell ref="M94:O94"/>
    <mergeCell ref="M92:O92"/>
    <mergeCell ref="M93:O93"/>
    <mergeCell ref="J89:M89"/>
    <mergeCell ref="M83:O83"/>
    <mergeCell ref="F92:L92"/>
    <mergeCell ref="F93:L93"/>
    <mergeCell ref="F2:R2"/>
    <mergeCell ref="F3:R3"/>
    <mergeCell ref="U2:AH2"/>
    <mergeCell ref="U3:AH4"/>
    <mergeCell ref="F4:R4"/>
    <mergeCell ref="AA12:AH12"/>
    <mergeCell ref="F96:L96"/>
    <mergeCell ref="M96:O96"/>
    <mergeCell ref="M91:O91"/>
    <mergeCell ref="W20:AA20"/>
    <mergeCell ref="W19:AA19"/>
    <mergeCell ref="W18:AA18"/>
    <mergeCell ref="F94:L94"/>
    <mergeCell ref="F37:L37"/>
    <mergeCell ref="F38:L38"/>
    <mergeCell ref="Q87:U87"/>
    <mergeCell ref="X87:AA87"/>
    <mergeCell ref="C31:N31"/>
    <mergeCell ref="C45:N45"/>
    <mergeCell ref="F64:L64"/>
    <mergeCell ref="Q18:U18"/>
    <mergeCell ref="Q20:U20"/>
    <mergeCell ref="Q22:U22"/>
    <mergeCell ref="Q24:U24"/>
    <mergeCell ref="AE14:AF14"/>
    <mergeCell ref="C16:AH16"/>
    <mergeCell ref="AF18:AH18"/>
    <mergeCell ref="W17:AA17"/>
    <mergeCell ref="M14:R14"/>
    <mergeCell ref="U10:W10"/>
    <mergeCell ref="AF20:AH20"/>
    <mergeCell ref="C19:D20"/>
    <mergeCell ref="AJ2:AZ2"/>
    <mergeCell ref="C6:AH6"/>
    <mergeCell ref="C10:L10"/>
    <mergeCell ref="I14:K14"/>
    <mergeCell ref="AB13:AH13"/>
    <mergeCell ref="W14:X14"/>
    <mergeCell ref="T14:U14"/>
    <mergeCell ref="T13:Z13"/>
    <mergeCell ref="AB14:AC14"/>
    <mergeCell ref="C8:R8"/>
    <mergeCell ref="AF8:AH8"/>
    <mergeCell ref="AA8:AC8"/>
    <mergeCell ref="U8:X8"/>
    <mergeCell ref="O10:R10"/>
    <mergeCell ref="Z10:AH10"/>
    <mergeCell ref="O12:T12"/>
  </mergeCells>
  <conditionalFormatting sqref="P42:P43 R42:R43 T42:T43 P56:P57 R56:R57 T56:T57 P70:P72 R70:R72 T70:T72 P84:P86 R84:R86 T84:T86 P98 R98 T98">
    <cfRule type="expression" dxfId="1" priority="21">
      <formula>Q42="."</formula>
    </cfRule>
  </conditionalFormatting>
  <conditionalFormatting sqref="U3">
    <cfRule type="expression" dxfId="0" priority="2">
      <formula>U3="OK"</formula>
    </cfRule>
  </conditionalFormatting>
  <dataValidations count="10">
    <dataValidation type="whole" allowBlank="1" showInputMessage="1" showErrorMessage="1" sqref="AC56:AH56 AC84:AH84" xr:uid="{00000000-0002-0000-0100-000000000000}">
      <formula1>1</formula1>
      <formula2>10</formula2>
    </dataValidation>
    <dataValidation type="textLength" operator="equal" allowBlank="1" showInputMessage="1" showErrorMessage="1" sqref="AD14 E84 I84 AG14 Y14 E61 I33 E33 E89 E47 I89 L84 I47 I61 E56 L56 I56 E75 I75" xr:uid="{00000000-0002-0000-0100-000001000000}">
      <formula1>1</formula1>
    </dataValidation>
    <dataValidation type="date" operator="greaterThan" allowBlank="1" showInputMessage="1" showErrorMessage="1" sqref="C107:G107 AF8" xr:uid="{00000000-0002-0000-0100-000002000000}">
      <formula1>1</formula1>
    </dataValidation>
    <dataValidation type="whole" allowBlank="1" showInputMessage="1" showErrorMessage="1" sqref="G14" xr:uid="{00000000-0002-0000-0100-000003000000}">
      <formula1>11</formula1>
      <formula2>99</formula2>
    </dataValidation>
    <dataValidation type="textLength" allowBlank="1" showInputMessage="1" showErrorMessage="1" sqref="W26:AA26 W20:AA20 W22:AA22 W24:AA24" xr:uid="{00000000-0002-0000-0100-000004000000}">
      <formula1>11</formula1>
      <formula2>11</formula2>
    </dataValidation>
    <dataValidation type="list" allowBlank="1" showInputMessage="1" showErrorMessage="1" sqref="F50:L50 F36:L36 F64:L64 F78:L78 F92:L92" xr:uid="{00000000-0002-0000-0100-000005000000}">
      <formula1>INDIRECT(D36)</formula1>
    </dataValidation>
    <dataValidation type="list" allowBlank="1" showInputMessage="1" showErrorMessage="1" sqref="F37:L39 F65:L67 F79:L81 F51:L53 F93:L95" xr:uid="{00000000-0002-0000-0100-000006000000}">
      <formula1>INDIRECT(D37&amp;"_BC")</formula1>
    </dataValidation>
    <dataValidation type="list" allowBlank="1" showInputMessage="1" showErrorMessage="1" sqref="F40:L41 F68:L69 F82:L83 F54:L55 F96:L97" xr:uid="{00000000-0002-0000-0100-000007000000}">
      <formula1>INDIRECT(D40&amp;"_C")</formula1>
    </dataValidation>
    <dataValidation type="list" allowBlank="1" showInputMessage="1" showErrorMessage="1" sqref="D36:D41 D50:D55 D64:D69 D78:D83 D92:D97" xr:uid="{00000000-0002-0000-0100-000008000000}">
      <formula1>INDIRECT(CH36)</formula1>
    </dataValidation>
    <dataValidation type="list" allowBlank="1" showInputMessage="1" showErrorMessage="1" sqref="W84:AA84 W56:AA56" xr:uid="{00000000-0002-0000-0100-000009000000}">
      <formula1>#REF!</formula1>
    </dataValidation>
  </dataValidations>
  <pageMargins left="0.78740157480314965" right="0.39370078740157483" top="0.39370078740157483" bottom="0.39370078740157483" header="0.31496062992125984" footer="0.31496062992125984"/>
  <pageSetup paperSize="9" scale="74" orientation="portrait" r:id="rId1"/>
  <headerFooter>
    <oddHeader>&amp;R&amp;"Calibri"&amp;10&amp;K000000#Pública&amp;1#</oddHeader>
  </headerFooter>
  <rowBreaks count="1" manualBreakCount="1">
    <brk id="69" min="1" max="30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100-00000A000000}">
          <x14:formula1>
            <xm:f>Suporte!$B$2:$AB$2</xm:f>
          </x14:formula1>
          <xm:sqref>W12 W33 W47 W61 W75 W89 C105</xm:sqref>
        </x14:dataValidation>
        <x14:dataValidation type="list" allowBlank="1" showInputMessage="1" showErrorMessage="1" xr:uid="{00000000-0002-0000-0100-00000B000000}">
          <x14:formula1>
            <xm:f>Suporte!$B$2:$AB$2</xm:f>
          </x14:formula1>
          <xm:sqref>U10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S30"/>
  <sheetViews>
    <sheetView showGridLines="0" zoomScaleNormal="100" workbookViewId="0">
      <selection activeCell="F8" sqref="F8:G8"/>
    </sheetView>
  </sheetViews>
  <sheetFormatPr defaultColWidth="9.140625" defaultRowHeight="15"/>
  <cols>
    <col min="1" max="1" width="3.28515625" style="1" customWidth="1"/>
    <col min="2" max="2" width="2" style="1" customWidth="1"/>
    <col min="3" max="3" width="12.5703125" style="1" customWidth="1"/>
    <col min="4" max="4" width="23" style="1" customWidth="1"/>
    <col min="5" max="5" width="9.7109375" style="1" customWidth="1"/>
    <col min="6" max="6" width="15.140625" style="1" customWidth="1"/>
    <col min="7" max="7" width="13.7109375" style="1" customWidth="1"/>
    <col min="8" max="8" width="39.7109375" style="1" customWidth="1"/>
    <col min="9" max="9" width="1.5703125" style="1" customWidth="1"/>
    <col min="10" max="10" width="5.42578125" style="1" customWidth="1"/>
    <col min="11" max="11" width="8.85546875" style="1" customWidth="1"/>
    <col min="12" max="12" width="8.42578125" style="1" bestFit="1" customWidth="1"/>
    <col min="13" max="15" width="8" style="1" bestFit="1" customWidth="1"/>
    <col min="16" max="18" width="7" style="1" bestFit="1" customWidth="1"/>
    <col min="19" max="19" width="7.42578125" style="1" bestFit="1" customWidth="1"/>
    <col min="20" max="16384" width="9.140625" style="1"/>
  </cols>
  <sheetData>
    <row r="1" spans="3:19" ht="15.75" thickBot="1"/>
    <row r="2" spans="3:19" ht="15.75" thickBot="1">
      <c r="K2" s="177"/>
      <c r="L2" s="178" t="s">
        <v>132</v>
      </c>
      <c r="M2" s="178"/>
      <c r="N2" s="179"/>
    </row>
    <row r="3" spans="3:19" ht="19.5" thickBot="1">
      <c r="D3" s="167" t="s">
        <v>133</v>
      </c>
      <c r="K3" s="174" t="s">
        <v>134</v>
      </c>
      <c r="L3" s="175"/>
      <c r="M3" s="175"/>
      <c r="N3" s="176"/>
    </row>
    <row r="6" spans="3:19" ht="15.75">
      <c r="C6" s="168" t="s">
        <v>135</v>
      </c>
      <c r="E6" s="266" t="str">
        <f>IF(Requerimento_Credenciamento!C8=0,"",Requerimento_Credenciamento!C8)</f>
        <v/>
      </c>
      <c r="F6" s="266"/>
      <c r="G6" s="266"/>
    </row>
    <row r="7" spans="3:19" ht="15.75">
      <c r="C7" s="168" t="s">
        <v>136</v>
      </c>
      <c r="D7" s="180" t="str">
        <f>IF(Requerimento_Credenciamento!U8=0,"",Requerimento_Credenciamento!U8)</f>
        <v/>
      </c>
    </row>
    <row r="8" spans="3:19" ht="15.75">
      <c r="C8" s="168" t="s">
        <v>137</v>
      </c>
      <c r="D8" s="169"/>
      <c r="F8" s="265"/>
      <c r="G8" s="265"/>
    </row>
    <row r="10" spans="3:19">
      <c r="C10" s="1" t="s">
        <v>138</v>
      </c>
    </row>
    <row r="11" spans="3:19">
      <c r="C11" s="1" t="str">
        <f>"abaixo foram credenciados, no certame 2019/01725(7421) no contrato número "&amp;F8&amp;", pelo BANCO"</f>
        <v>abaixo foram credenciados, no certame 2019/01725(7421) no contrato número , pelo BANCO</v>
      </c>
    </row>
    <row r="12" spans="3:19">
      <c r="C12" s="1" t="s">
        <v>139</v>
      </c>
    </row>
    <row r="13" spans="3:19">
      <c r="C13" s="1" t="s">
        <v>140</v>
      </c>
    </row>
    <row r="14" spans="3:19">
      <c r="C14" s="1" t="s">
        <v>141</v>
      </c>
    </row>
    <row r="15" spans="3:19">
      <c r="K15" s="1" t="s">
        <v>142</v>
      </c>
    </row>
    <row r="16" spans="3:19">
      <c r="C16" s="170" t="s">
        <v>143</v>
      </c>
      <c r="D16" s="267" t="s">
        <v>26</v>
      </c>
      <c r="E16" s="267"/>
      <c r="F16" s="170" t="s">
        <v>28</v>
      </c>
      <c r="G16" s="170" t="s">
        <v>6</v>
      </c>
      <c r="H16" s="170" t="s">
        <v>144</v>
      </c>
      <c r="K16" s="171" t="s">
        <v>145</v>
      </c>
      <c r="L16" s="171" t="s">
        <v>146</v>
      </c>
      <c r="M16" s="171" t="s">
        <v>147</v>
      </c>
      <c r="N16" s="171" t="s">
        <v>148</v>
      </c>
      <c r="O16" s="171" t="s">
        <v>149</v>
      </c>
      <c r="P16" s="171" t="s">
        <v>150</v>
      </c>
      <c r="Q16" s="171" t="s">
        <v>151</v>
      </c>
      <c r="R16" s="171" t="s">
        <v>152</v>
      </c>
      <c r="S16" s="171" t="s">
        <v>153</v>
      </c>
    </row>
    <row r="17" spans="3:19" ht="30">
      <c r="C17" s="173">
        <v>1</v>
      </c>
      <c r="D17" s="263" t="str">
        <f>IF(Requerimento_Credenciamento!C31=0,"",Requerimento_Credenciamento!C31)</f>
        <v/>
      </c>
      <c r="E17" s="264"/>
      <c r="F17" s="148" t="str">
        <f>IF(Requerimento_Credenciamento!X31=0,"",Requerimento_Credenciamento!X31)</f>
        <v/>
      </c>
      <c r="G17" s="148" t="str">
        <f>IF(Requerimento_Credenciamento!N33=0,"",Requerimento_Credenciamento!N33)</f>
        <v/>
      </c>
      <c r="H17" s="181" t="str">
        <f>IF(K17&lt;&gt;0,K$16&amp;";","")&amp;
IF(L17&lt;&gt;0,L$16&amp;";","")&amp;
IF(M17&lt;&gt;0,M$16&amp;";","")&amp;
IF(N17&lt;&gt;0,N$16&amp;";","")&amp;
IF(O17&lt;&gt;0,O$16&amp;";","")&amp;
IF(P17&lt;&gt;0,P$16&amp;";","")&amp;
IF(Q17&lt;&gt;0,Q$16&amp;";","")&amp;
IF(R17&lt;&gt;0,R$16&amp;";","")&amp;
IF(S17&lt;&gt;0,S$16&amp;";","")</f>
        <v/>
      </c>
      <c r="K17" s="182"/>
      <c r="L17" s="182"/>
      <c r="M17" s="182"/>
      <c r="N17" s="182"/>
      <c r="O17" s="182"/>
      <c r="P17" s="182"/>
      <c r="Q17" s="182"/>
      <c r="R17" s="182"/>
      <c r="S17" s="182"/>
    </row>
    <row r="18" spans="3:19" ht="30">
      <c r="C18" s="148">
        <v>2</v>
      </c>
      <c r="D18" s="263" t="str">
        <f>IF(Requerimento_Credenciamento!C45=0,"",Requerimento_Credenciamento!C45)</f>
        <v/>
      </c>
      <c r="E18" s="264"/>
      <c r="F18" s="149" t="str">
        <f>IF(Requerimento_Credenciamento!X45=0,"",Requerimento_Credenciamento!X45)</f>
        <v/>
      </c>
      <c r="G18" s="149"/>
      <c r="H18" s="181" t="str">
        <f t="shared" ref="H18:H21" si="0">IF(K18&lt;&gt;0,K$16&amp;";","")&amp;
IF(L18&lt;&gt;0,L$16&amp;";","")&amp;
IF(M18&lt;&gt;0,M$16&amp;";","")&amp;
IF(N18&lt;&gt;0,N$16&amp;";","")&amp;
IF(O18&lt;&gt;0,O$16&amp;";","")&amp;
IF(P18&lt;&gt;0,P$16&amp;";","")&amp;
IF(Q18&lt;&gt;0,Q$16&amp;";","")&amp;
IF(R18&lt;&gt;0,R$16&amp;";","")&amp;
IF(S18&lt;&gt;0,S$16&amp;";","")</f>
        <v/>
      </c>
      <c r="K18" s="182"/>
      <c r="L18" s="182"/>
      <c r="M18" s="182"/>
      <c r="N18" s="182"/>
      <c r="O18" s="182"/>
      <c r="P18" s="182"/>
      <c r="Q18" s="182"/>
      <c r="R18" s="182"/>
      <c r="S18" s="182"/>
    </row>
    <row r="19" spans="3:19" ht="30">
      <c r="C19" s="148">
        <v>3</v>
      </c>
      <c r="D19" s="263" t="str">
        <f>IF(Requerimento_Credenciamento!C59=0,"",Requerimento_Credenciamento!C59)</f>
        <v/>
      </c>
      <c r="E19" s="264"/>
      <c r="F19" s="149" t="str">
        <f>IF(Requerimento_Credenciamento!X59=0,"",Requerimento_Credenciamento!X59)</f>
        <v/>
      </c>
      <c r="G19" s="149"/>
      <c r="H19" s="181" t="str">
        <f t="shared" si="0"/>
        <v/>
      </c>
      <c r="K19" s="182"/>
      <c r="L19" s="182"/>
      <c r="M19" s="182"/>
      <c r="N19" s="182"/>
      <c r="O19" s="182"/>
      <c r="P19" s="182"/>
      <c r="Q19" s="182"/>
      <c r="R19" s="182"/>
      <c r="S19" s="182"/>
    </row>
    <row r="20" spans="3:19" ht="30">
      <c r="C20" s="148">
        <v>4</v>
      </c>
      <c r="D20" s="263" t="str">
        <f>IF(Requerimento_Credenciamento!C73=0,"",Requerimento_Credenciamento!C73)</f>
        <v/>
      </c>
      <c r="E20" s="264"/>
      <c r="F20" s="149" t="str">
        <f>IF(Requerimento_Credenciamento!X73=0,"",Requerimento_Credenciamento!X73)</f>
        <v/>
      </c>
      <c r="G20" s="149"/>
      <c r="H20" s="181" t="str">
        <f t="shared" si="0"/>
        <v/>
      </c>
      <c r="K20" s="182"/>
      <c r="L20" s="182"/>
      <c r="M20" s="182"/>
      <c r="N20" s="182"/>
      <c r="O20" s="182"/>
      <c r="P20" s="182"/>
      <c r="Q20" s="182"/>
      <c r="R20" s="182"/>
      <c r="S20" s="182"/>
    </row>
    <row r="21" spans="3:19" ht="30">
      <c r="C21" s="148">
        <v>5</v>
      </c>
      <c r="D21" s="263" t="str">
        <f>IF(Requerimento_Credenciamento!C87=0,"",Requerimento_Credenciamento!C87)</f>
        <v/>
      </c>
      <c r="E21" s="264"/>
      <c r="F21" s="149" t="str">
        <f>IF(Requerimento_Credenciamento!X87=0,"",Requerimento_Credenciamento!X87)</f>
        <v/>
      </c>
      <c r="G21" s="149"/>
      <c r="H21" s="181" t="str">
        <f t="shared" si="0"/>
        <v/>
      </c>
      <c r="K21" s="182"/>
      <c r="L21" s="182"/>
      <c r="M21" s="182"/>
      <c r="N21" s="182"/>
      <c r="O21" s="182"/>
      <c r="P21" s="182"/>
      <c r="Q21" s="182"/>
      <c r="R21" s="182"/>
      <c r="S21" s="182"/>
    </row>
    <row r="23" spans="3:19">
      <c r="E23" s="1" t="s">
        <v>154</v>
      </c>
    </row>
    <row r="25" spans="3:19">
      <c r="E25" s="133" t="str">
        <f>Requerimento_Credenciamento!H105&amp;"-"&amp;Requerimento_Credenciamento!C105&amp;","</f>
        <v>-,</v>
      </c>
      <c r="F25" s="172">
        <f>Requerimento_Credenciamento!C107</f>
        <v>0</v>
      </c>
    </row>
    <row r="26" spans="3:19">
      <c r="E26" s="133"/>
      <c r="F26" s="172"/>
    </row>
    <row r="27" spans="3:19">
      <c r="E27" s="133"/>
      <c r="F27" s="172"/>
    </row>
    <row r="28" spans="3:19">
      <c r="D28" s="1" t="s">
        <v>155</v>
      </c>
      <c r="E28" s="133"/>
      <c r="F28" s="172"/>
    </row>
    <row r="29" spans="3:19">
      <c r="D29" s="1" t="s">
        <v>156</v>
      </c>
      <c r="E29" s="133"/>
      <c r="F29" s="172"/>
    </row>
    <row r="30" spans="3:19">
      <c r="D30" s="1" t="s">
        <v>157</v>
      </c>
      <c r="E30" s="133"/>
      <c r="F30" s="172"/>
    </row>
  </sheetData>
  <sheetProtection algorithmName="SHA-512" hashValue="FsgyTLzzqOniKnt0q3PZGEa9wqFq7STS+k8aW4DmMuSjcubT1r1/cgVULQ4TVxKLS4jrTc7UaFcyqp7BNVGv+w==" saltValue="Ls6AWjFKV+3Am6isGjBOxg==" spinCount="100000" sheet="1" objects="1" scenarios="1" selectLockedCells="1"/>
  <mergeCells count="8">
    <mergeCell ref="D19:E19"/>
    <mergeCell ref="D20:E20"/>
    <mergeCell ref="D21:E21"/>
    <mergeCell ref="F8:G8"/>
    <mergeCell ref="E6:G6"/>
    <mergeCell ref="D16:E16"/>
    <mergeCell ref="D17:E17"/>
    <mergeCell ref="D18:E18"/>
  </mergeCells>
  <pageMargins left="0.511811024" right="0.511811024" top="0.78740157499999996" bottom="0.78740157499999996" header="0.31496062000000002" footer="0.31496062000000002"/>
  <pageSetup paperSize="9" scale="79" orientation="portrait" r:id="rId1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showGridLines="0" view="pageBreakPreview" zoomScale="115" zoomScaleNormal="100" zoomScaleSheetLayoutView="115" workbookViewId="0">
      <selection sqref="A1:XFD1048576"/>
    </sheetView>
  </sheetViews>
  <sheetFormatPr defaultColWidth="9.140625" defaultRowHeight="15"/>
  <cols>
    <col min="1" max="11" width="9.140625" style="164"/>
    <col min="12" max="12" width="8.7109375" style="164" customWidth="1"/>
    <col min="13" max="16384" width="9.140625" style="164"/>
  </cols>
  <sheetData/>
  <sheetProtection algorithmName="SHA-512" hashValue="VEf8ceIX3FNPnoCTStDT3PFkkU9T54VpvdEOuIwMhsl/2qqVQZAIrBAOm2kkILVdMSm1goXDH4kt1Htqx4WBPw==" saltValue="8FYGDglprsAEVf2+45QwdQ==" spinCount="100000" sheet="1" objects="1" scenarios="1" selectLockedCells="1" selectUnlockedCells="1"/>
  <pageMargins left="0.511811024" right="0.511811024" top="0.78740157499999996" bottom="0.78740157499999996" header="0.31496062000000002" footer="0.31496062000000002"/>
  <pageSetup paperSize="9" scale="84" orientation="portrait" r:id="rId1"/>
  <rowBreaks count="1" manualBreakCount="1">
    <brk id="5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R5574"/>
  <sheetViews>
    <sheetView showGridLines="0" workbookViewId="0">
      <pane ySplit="2" topLeftCell="A3" activePane="bottomLeft" state="frozen"/>
      <selection pane="bottomLeft" activeCell="CS1" sqref="CS1"/>
    </sheetView>
  </sheetViews>
  <sheetFormatPr defaultColWidth="9.140625" defaultRowHeight="15"/>
  <cols>
    <col min="1" max="1" width="3.42578125" style="1" hidden="1" customWidth="1"/>
    <col min="2" max="2" width="9.7109375" style="1" hidden="1" customWidth="1"/>
    <col min="3" max="4" width="4.42578125" style="1" hidden="1" customWidth="1"/>
    <col min="5" max="28" width="4.140625" style="1" hidden="1" customWidth="1"/>
    <col min="29" max="30" width="4.140625" style="132" hidden="1" customWidth="1"/>
    <col min="31" max="31" width="15.28515625" style="1" hidden="1" customWidth="1"/>
    <col min="32" max="56" width="4.28515625" style="1" hidden="1" customWidth="1"/>
    <col min="57" max="57" width="4.28515625" style="133" hidden="1" customWidth="1"/>
    <col min="58" max="59" width="4.140625" style="132" hidden="1" customWidth="1"/>
    <col min="60" max="86" width="4.28515625" style="1" hidden="1" customWidth="1"/>
    <col min="87" max="87" width="4.140625" style="132" hidden="1" customWidth="1"/>
    <col min="88" max="88" width="5.7109375" style="1" hidden="1" customWidth="1"/>
    <col min="89" max="89" width="0" style="1" hidden="1" customWidth="1"/>
    <col min="90" max="90" width="35.7109375" style="1" hidden="1" customWidth="1"/>
    <col min="91" max="91" width="8.28515625" style="134" hidden="1" customWidth="1"/>
    <col min="92" max="92" width="7.7109375" style="134" hidden="1" customWidth="1"/>
    <col min="93" max="93" width="27.5703125" style="135" hidden="1" customWidth="1"/>
    <col min="94" max="94" width="20.5703125" style="136" hidden="1" customWidth="1"/>
    <col min="95" max="95" width="9.85546875" style="135" hidden="1" customWidth="1"/>
    <col min="96" max="96" width="33.5703125" style="137" hidden="1" customWidth="1"/>
    <col min="97" max="16384" width="9.140625" style="1"/>
  </cols>
  <sheetData>
    <row r="1" spans="2:96">
      <c r="B1" s="1" t="s">
        <v>158</v>
      </c>
      <c r="AE1" s="1" t="s">
        <v>159</v>
      </c>
      <c r="BH1" s="1" t="s">
        <v>160</v>
      </c>
    </row>
    <row r="2" spans="2:96">
      <c r="B2" s="138" t="s">
        <v>161</v>
      </c>
      <c r="C2" s="138" t="s">
        <v>162</v>
      </c>
      <c r="D2" s="138" t="s">
        <v>163</v>
      </c>
      <c r="E2" s="138" t="s">
        <v>164</v>
      </c>
      <c r="F2" s="138" t="s">
        <v>165</v>
      </c>
      <c r="G2" s="138" t="s">
        <v>166</v>
      </c>
      <c r="H2" s="138" t="s">
        <v>167</v>
      </c>
      <c r="I2" s="138" t="s">
        <v>168</v>
      </c>
      <c r="J2" s="138" t="s">
        <v>169</v>
      </c>
      <c r="K2" s="138" t="s">
        <v>170</v>
      </c>
      <c r="L2" s="138" t="s">
        <v>171</v>
      </c>
      <c r="M2" s="138" t="s">
        <v>172</v>
      </c>
      <c r="N2" s="138" t="s">
        <v>173</v>
      </c>
      <c r="O2" s="138" t="s">
        <v>174</v>
      </c>
      <c r="P2" s="138" t="s">
        <v>175</v>
      </c>
      <c r="Q2" s="138" t="s">
        <v>176</v>
      </c>
      <c r="R2" s="138" t="s">
        <v>177</v>
      </c>
      <c r="S2" s="138" t="s">
        <v>178</v>
      </c>
      <c r="T2" s="138" t="s">
        <v>179</v>
      </c>
      <c r="U2" s="138" t="s">
        <v>180</v>
      </c>
      <c r="V2" s="138" t="s">
        <v>181</v>
      </c>
      <c r="W2" s="138" t="s">
        <v>182</v>
      </c>
      <c r="X2" s="138" t="s">
        <v>183</v>
      </c>
      <c r="Y2" s="138" t="s">
        <v>184</v>
      </c>
      <c r="Z2" s="138" t="s">
        <v>185</v>
      </c>
      <c r="AA2" s="138" t="s">
        <v>186</v>
      </c>
      <c r="AB2" s="138" t="s">
        <v>187</v>
      </c>
      <c r="AC2" s="132" t="s">
        <v>52</v>
      </c>
      <c r="AE2" s="139" t="s">
        <v>161</v>
      </c>
      <c r="AF2" s="139" t="s">
        <v>162</v>
      </c>
      <c r="AG2" s="139" t="s">
        <v>163</v>
      </c>
      <c r="AH2" s="139" t="s">
        <v>164</v>
      </c>
      <c r="AI2" s="139" t="s">
        <v>165</v>
      </c>
      <c r="AJ2" s="139" t="s">
        <v>166</v>
      </c>
      <c r="AK2" s="139" t="s">
        <v>167</v>
      </c>
      <c r="AL2" s="139" t="s">
        <v>168</v>
      </c>
      <c r="AM2" s="139" t="s">
        <v>169</v>
      </c>
      <c r="AN2" s="139" t="s">
        <v>170</v>
      </c>
      <c r="AO2" s="139" t="s">
        <v>171</v>
      </c>
      <c r="AP2" s="139" t="s">
        <v>172</v>
      </c>
      <c r="AQ2" s="139" t="s">
        <v>173</v>
      </c>
      <c r="AR2" s="139" t="s">
        <v>174</v>
      </c>
      <c r="AS2" s="139" t="s">
        <v>175</v>
      </c>
      <c r="AT2" s="139" t="s">
        <v>176</v>
      </c>
      <c r="AU2" s="139" t="s">
        <v>177</v>
      </c>
      <c r="AV2" s="139" t="s">
        <v>178</v>
      </c>
      <c r="AW2" s="139" t="s">
        <v>179</v>
      </c>
      <c r="AX2" s="139" t="s">
        <v>180</v>
      </c>
      <c r="AY2" s="139" t="s">
        <v>181</v>
      </c>
      <c r="AZ2" s="139" t="s">
        <v>182</v>
      </c>
      <c r="BA2" s="139" t="s">
        <v>183</v>
      </c>
      <c r="BB2" s="139" t="s">
        <v>184</v>
      </c>
      <c r="BC2" s="139" t="s">
        <v>185</v>
      </c>
      <c r="BD2" s="139" t="s">
        <v>186</v>
      </c>
      <c r="BE2" s="140" t="s">
        <v>187</v>
      </c>
      <c r="BF2" s="132" t="s">
        <v>52</v>
      </c>
      <c r="BH2" s="139" t="s">
        <v>161</v>
      </c>
      <c r="BI2" s="139" t="s">
        <v>162</v>
      </c>
      <c r="BJ2" s="139" t="s">
        <v>163</v>
      </c>
      <c r="BK2" s="139" t="s">
        <v>164</v>
      </c>
      <c r="BL2" s="139" t="s">
        <v>165</v>
      </c>
      <c r="BM2" s="139" t="s">
        <v>166</v>
      </c>
      <c r="BN2" s="139" t="s">
        <v>167</v>
      </c>
      <c r="BO2" s="139" t="s">
        <v>168</v>
      </c>
      <c r="BP2" s="139" t="s">
        <v>169</v>
      </c>
      <c r="BQ2" s="139" t="s">
        <v>170</v>
      </c>
      <c r="BR2" s="139" t="s">
        <v>171</v>
      </c>
      <c r="BS2" s="139" t="s">
        <v>172</v>
      </c>
      <c r="BT2" s="139" t="s">
        <v>173</v>
      </c>
      <c r="BU2" s="139" t="s">
        <v>174</v>
      </c>
      <c r="BV2" s="139" t="s">
        <v>175</v>
      </c>
      <c r="BW2" s="139" t="s">
        <v>176</v>
      </c>
      <c r="BX2" s="139" t="s">
        <v>177</v>
      </c>
      <c r="BY2" s="139" t="s">
        <v>178</v>
      </c>
      <c r="BZ2" s="139" t="s">
        <v>179</v>
      </c>
      <c r="CA2" s="139" t="s">
        <v>180</v>
      </c>
      <c r="CB2" s="139" t="s">
        <v>181</v>
      </c>
      <c r="CC2" s="139" t="s">
        <v>182</v>
      </c>
      <c r="CD2" s="139" t="s">
        <v>183</v>
      </c>
      <c r="CE2" s="139" t="s">
        <v>184</v>
      </c>
      <c r="CF2" s="139" t="s">
        <v>185</v>
      </c>
      <c r="CG2" s="139" t="s">
        <v>186</v>
      </c>
      <c r="CH2" s="139" t="s">
        <v>187</v>
      </c>
      <c r="CI2" s="132" t="s">
        <v>52</v>
      </c>
      <c r="CL2" s="1" t="s">
        <v>188</v>
      </c>
    </row>
    <row r="3" spans="2:96">
      <c r="B3" s="141" t="s">
        <v>189</v>
      </c>
      <c r="C3" s="141" t="s">
        <v>190</v>
      </c>
      <c r="D3" s="141" t="s">
        <v>191</v>
      </c>
      <c r="E3" s="141" t="s">
        <v>192</v>
      </c>
      <c r="F3" s="141" t="s">
        <v>193</v>
      </c>
      <c r="G3" s="141" t="s">
        <v>194</v>
      </c>
      <c r="H3" s="141" t="s">
        <v>195</v>
      </c>
      <c r="I3" s="141" t="s">
        <v>196</v>
      </c>
      <c r="J3" s="141" t="s">
        <v>197</v>
      </c>
      <c r="K3" s="141" t="s">
        <v>198</v>
      </c>
      <c r="L3" s="141" t="s">
        <v>199</v>
      </c>
      <c r="M3" s="141" t="s">
        <v>200</v>
      </c>
      <c r="N3" s="141" t="s">
        <v>201</v>
      </c>
      <c r="O3" s="141" t="s">
        <v>202</v>
      </c>
      <c r="P3" s="141" t="s">
        <v>203</v>
      </c>
      <c r="Q3" s="141" t="s">
        <v>204</v>
      </c>
      <c r="R3" s="141" t="s">
        <v>205</v>
      </c>
      <c r="S3" s="141" t="s">
        <v>206</v>
      </c>
      <c r="T3" s="141" t="s">
        <v>207</v>
      </c>
      <c r="U3" s="141" t="s">
        <v>208</v>
      </c>
      <c r="V3" s="141" t="s">
        <v>209</v>
      </c>
      <c r="W3" s="141" t="s">
        <v>210</v>
      </c>
      <c r="X3" s="141" t="s">
        <v>211</v>
      </c>
      <c r="Y3" s="141" t="s">
        <v>212</v>
      </c>
      <c r="Z3" s="141" t="s">
        <v>213</v>
      </c>
      <c r="AA3" s="141" t="s">
        <v>214</v>
      </c>
      <c r="AB3" s="141" t="s">
        <v>215</v>
      </c>
      <c r="AC3" s="142" t="s">
        <v>52</v>
      </c>
      <c r="AD3" s="142"/>
      <c r="AE3" s="141" t="s">
        <v>189</v>
      </c>
      <c r="AF3" s="141" t="s">
        <v>190</v>
      </c>
      <c r="AG3" s="141" t="s">
        <v>191</v>
      </c>
      <c r="AH3" s="141" t="s">
        <v>192</v>
      </c>
      <c r="AI3" s="141" t="s">
        <v>193</v>
      </c>
      <c r="AJ3" s="141" t="s">
        <v>194</v>
      </c>
      <c r="AK3" s="141" t="s">
        <v>216</v>
      </c>
      <c r="AL3" s="141" t="s">
        <v>196</v>
      </c>
      <c r="AM3" s="141" t="s">
        <v>197</v>
      </c>
      <c r="AN3" s="141" t="s">
        <v>198</v>
      </c>
      <c r="AO3" s="141" t="s">
        <v>199</v>
      </c>
      <c r="AP3" s="141" t="s">
        <v>200</v>
      </c>
      <c r="AQ3" s="141" t="s">
        <v>201</v>
      </c>
      <c r="AR3" s="141" t="s">
        <v>202</v>
      </c>
      <c r="AS3" s="141" t="s">
        <v>203</v>
      </c>
      <c r="AT3" s="141" t="s">
        <v>204</v>
      </c>
      <c r="AU3" s="141" t="s">
        <v>205</v>
      </c>
      <c r="AV3" s="141" t="s">
        <v>206</v>
      </c>
      <c r="AW3" s="141" t="s">
        <v>207</v>
      </c>
      <c r="AX3" s="141" t="s">
        <v>208</v>
      </c>
      <c r="AY3" s="141" t="s">
        <v>209</v>
      </c>
      <c r="AZ3" s="141" t="s">
        <v>210</v>
      </c>
      <c r="BA3" s="141" t="s">
        <v>211</v>
      </c>
      <c r="BB3" s="141" t="s">
        <v>212</v>
      </c>
      <c r="BC3" s="141" t="s">
        <v>217</v>
      </c>
      <c r="BD3" s="141" t="s">
        <v>214</v>
      </c>
      <c r="BE3" s="143" t="s">
        <v>215</v>
      </c>
      <c r="BF3" s="142" t="s">
        <v>52</v>
      </c>
      <c r="BG3" s="142"/>
      <c r="BH3" s="141" t="s">
        <v>189</v>
      </c>
      <c r="BI3" s="141" t="s">
        <v>216</v>
      </c>
      <c r="BJ3" s="141" t="s">
        <v>191</v>
      </c>
      <c r="BK3" s="141" t="s">
        <v>192</v>
      </c>
      <c r="BL3" s="141" t="s">
        <v>193</v>
      </c>
      <c r="BM3" s="141" t="s">
        <v>194</v>
      </c>
      <c r="BN3" s="141" t="s">
        <v>216</v>
      </c>
      <c r="BO3" s="141" t="s">
        <v>218</v>
      </c>
      <c r="BP3" s="141" t="s">
        <v>197</v>
      </c>
      <c r="BQ3" s="141" t="s">
        <v>198</v>
      </c>
      <c r="BR3" s="141" t="s">
        <v>199</v>
      </c>
      <c r="BS3" s="141" t="s">
        <v>200</v>
      </c>
      <c r="BT3" s="141" t="s">
        <v>219</v>
      </c>
      <c r="BU3" s="141" t="s">
        <v>202</v>
      </c>
      <c r="BV3" s="141" t="s">
        <v>220</v>
      </c>
      <c r="BW3" s="141" t="s">
        <v>204</v>
      </c>
      <c r="BX3" s="141" t="s">
        <v>205</v>
      </c>
      <c r="BY3" s="141" t="s">
        <v>221</v>
      </c>
      <c r="BZ3" s="141" t="s">
        <v>222</v>
      </c>
      <c r="CA3" s="141" t="s">
        <v>216</v>
      </c>
      <c r="CB3" s="141" t="s">
        <v>223</v>
      </c>
      <c r="CC3" s="141" t="s">
        <v>210</v>
      </c>
      <c r="CD3" s="141" t="s">
        <v>224</v>
      </c>
      <c r="CE3" s="141" t="s">
        <v>212</v>
      </c>
      <c r="CF3" s="141" t="s">
        <v>216</v>
      </c>
      <c r="CG3" s="141" t="s">
        <v>214</v>
      </c>
      <c r="CH3" s="141" t="s">
        <v>215</v>
      </c>
      <c r="CI3" s="142" t="s">
        <v>52</v>
      </c>
      <c r="CL3" s="144" t="s">
        <v>225</v>
      </c>
      <c r="CM3" s="145" t="s">
        <v>226</v>
      </c>
      <c r="CN3" s="145" t="s">
        <v>227</v>
      </c>
      <c r="CO3" s="145" t="s">
        <v>228</v>
      </c>
      <c r="CP3" s="145" t="s">
        <v>229</v>
      </c>
      <c r="CQ3" s="146" t="s">
        <v>230</v>
      </c>
      <c r="CR3" s="144" t="s">
        <v>231</v>
      </c>
    </row>
    <row r="4" spans="2:96">
      <c r="B4" s="141" t="s">
        <v>232</v>
      </c>
      <c r="C4" s="141" t="s">
        <v>233</v>
      </c>
      <c r="D4" s="141" t="s">
        <v>234</v>
      </c>
      <c r="E4" s="141" t="s">
        <v>235</v>
      </c>
      <c r="F4" s="141" t="s">
        <v>236</v>
      </c>
      <c r="G4" s="141" t="s">
        <v>237</v>
      </c>
      <c r="H4" s="141" t="s">
        <v>216</v>
      </c>
      <c r="I4" s="141" t="s">
        <v>238</v>
      </c>
      <c r="J4" s="141" t="s">
        <v>239</v>
      </c>
      <c r="K4" s="141" t="s">
        <v>240</v>
      </c>
      <c r="L4" s="141" t="s">
        <v>241</v>
      </c>
      <c r="M4" s="141" t="s">
        <v>242</v>
      </c>
      <c r="N4" s="141" t="s">
        <v>219</v>
      </c>
      <c r="O4" s="141" t="s">
        <v>243</v>
      </c>
      <c r="P4" s="141" t="s">
        <v>244</v>
      </c>
      <c r="Q4" s="141" t="s">
        <v>245</v>
      </c>
      <c r="R4" s="141" t="s">
        <v>246</v>
      </c>
      <c r="S4" s="141" t="s">
        <v>247</v>
      </c>
      <c r="T4" s="141" t="s">
        <v>222</v>
      </c>
      <c r="U4" s="141" t="s">
        <v>248</v>
      </c>
      <c r="V4" s="141" t="s">
        <v>223</v>
      </c>
      <c r="W4" s="141" t="s">
        <v>249</v>
      </c>
      <c r="X4" s="141" t="s">
        <v>224</v>
      </c>
      <c r="Y4" s="141" t="s">
        <v>250</v>
      </c>
      <c r="Z4" s="141" t="s">
        <v>217</v>
      </c>
      <c r="AA4" s="141" t="s">
        <v>251</v>
      </c>
      <c r="AB4" s="141" t="s">
        <v>252</v>
      </c>
      <c r="AC4" s="142" t="s">
        <v>52</v>
      </c>
      <c r="AD4" s="142"/>
      <c r="AE4" s="141" t="s">
        <v>232</v>
      </c>
      <c r="AF4" s="141" t="s">
        <v>253</v>
      </c>
      <c r="AG4" s="141" t="s">
        <v>234</v>
      </c>
      <c r="AH4" s="141" t="s">
        <v>235</v>
      </c>
      <c r="AI4" s="141" t="s">
        <v>236</v>
      </c>
      <c r="AJ4" s="141" t="s">
        <v>237</v>
      </c>
      <c r="AK4" s="141" t="s">
        <v>216</v>
      </c>
      <c r="AL4" s="141" t="s">
        <v>238</v>
      </c>
      <c r="AM4" s="141" t="s">
        <v>239</v>
      </c>
      <c r="AN4" s="141" t="s">
        <v>240</v>
      </c>
      <c r="AO4" s="141" t="s">
        <v>241</v>
      </c>
      <c r="AP4" s="141" t="s">
        <v>242</v>
      </c>
      <c r="AQ4" s="141" t="s">
        <v>219</v>
      </c>
      <c r="AR4" s="141" t="s">
        <v>243</v>
      </c>
      <c r="AS4" s="141" t="s">
        <v>244</v>
      </c>
      <c r="AT4" s="141" t="s">
        <v>245</v>
      </c>
      <c r="AU4" s="141" t="s">
        <v>246</v>
      </c>
      <c r="AV4" s="141" t="s">
        <v>247</v>
      </c>
      <c r="AW4" s="141" t="s">
        <v>222</v>
      </c>
      <c r="AX4" s="141" t="s">
        <v>248</v>
      </c>
      <c r="AY4" s="141" t="s">
        <v>223</v>
      </c>
      <c r="AZ4" s="141" t="s">
        <v>254</v>
      </c>
      <c r="BA4" s="141" t="s">
        <v>224</v>
      </c>
      <c r="BB4" s="141" t="s">
        <v>250</v>
      </c>
      <c r="BC4" s="141" t="s">
        <v>216</v>
      </c>
      <c r="BD4" s="141" t="s">
        <v>251</v>
      </c>
      <c r="BE4" s="143" t="s">
        <v>252</v>
      </c>
      <c r="BF4" s="142" t="s">
        <v>52</v>
      </c>
      <c r="BG4" s="142"/>
      <c r="BH4" s="141" t="s">
        <v>232</v>
      </c>
      <c r="BI4" s="141" t="s">
        <v>216</v>
      </c>
      <c r="BJ4" s="141" t="s">
        <v>234</v>
      </c>
      <c r="BK4" s="141" t="s">
        <v>235</v>
      </c>
      <c r="BL4" s="141" t="s">
        <v>236</v>
      </c>
      <c r="BM4" s="141" t="s">
        <v>255</v>
      </c>
      <c r="BN4" s="141" t="s">
        <v>216</v>
      </c>
      <c r="BO4" s="141" t="s">
        <v>216</v>
      </c>
      <c r="BP4" s="141" t="s">
        <v>256</v>
      </c>
      <c r="BQ4" s="141" t="s">
        <v>240</v>
      </c>
      <c r="BR4" s="141" t="s">
        <v>241</v>
      </c>
      <c r="BS4" s="141" t="s">
        <v>257</v>
      </c>
      <c r="BT4" s="141" t="s">
        <v>258</v>
      </c>
      <c r="BU4" s="141" t="s">
        <v>243</v>
      </c>
      <c r="BV4" s="141" t="s">
        <v>216</v>
      </c>
      <c r="BW4" s="141" t="s">
        <v>245</v>
      </c>
      <c r="BX4" s="141" t="s">
        <v>246</v>
      </c>
      <c r="BY4" s="141" t="s">
        <v>259</v>
      </c>
      <c r="BZ4" s="141" t="s">
        <v>260</v>
      </c>
      <c r="CA4" s="141" t="s">
        <v>216</v>
      </c>
      <c r="CB4" s="141" t="s">
        <v>261</v>
      </c>
      <c r="CC4" s="141" t="s">
        <v>254</v>
      </c>
      <c r="CD4" s="141" t="s">
        <v>262</v>
      </c>
      <c r="CE4" s="141" t="s">
        <v>263</v>
      </c>
      <c r="CF4" s="141" t="s">
        <v>216</v>
      </c>
      <c r="CG4" s="141" t="s">
        <v>264</v>
      </c>
      <c r="CH4" s="141" t="s">
        <v>265</v>
      </c>
      <c r="CI4" s="142" t="s">
        <v>52</v>
      </c>
      <c r="CL4" s="147" t="s">
        <v>195</v>
      </c>
      <c r="CM4" s="148" t="s">
        <v>167</v>
      </c>
      <c r="CN4" s="148">
        <v>53010</v>
      </c>
      <c r="CO4" s="149" t="s">
        <v>266</v>
      </c>
      <c r="CP4" s="148" t="s">
        <v>267</v>
      </c>
      <c r="CQ4" s="150">
        <v>1</v>
      </c>
      <c r="CR4" s="151" t="s">
        <v>268</v>
      </c>
    </row>
    <row r="5" spans="2:96">
      <c r="B5" s="141" t="s">
        <v>269</v>
      </c>
      <c r="C5" s="141" t="s">
        <v>253</v>
      </c>
      <c r="D5" s="141" t="s">
        <v>270</v>
      </c>
      <c r="E5" s="141" t="s">
        <v>271</v>
      </c>
      <c r="F5" s="141" t="s">
        <v>272</v>
      </c>
      <c r="G5" s="141" t="s">
        <v>273</v>
      </c>
      <c r="H5" s="141" t="s">
        <v>216</v>
      </c>
      <c r="I5" s="141" t="s">
        <v>274</v>
      </c>
      <c r="J5" s="141" t="s">
        <v>256</v>
      </c>
      <c r="K5" s="141" t="s">
        <v>275</v>
      </c>
      <c r="L5" s="141" t="s">
        <v>276</v>
      </c>
      <c r="M5" s="141" t="s">
        <v>257</v>
      </c>
      <c r="N5" s="141" t="s">
        <v>258</v>
      </c>
      <c r="O5" s="141" t="s">
        <v>277</v>
      </c>
      <c r="P5" s="141" t="s">
        <v>220</v>
      </c>
      <c r="Q5" s="141" t="s">
        <v>278</v>
      </c>
      <c r="R5" s="141" t="s">
        <v>279</v>
      </c>
      <c r="S5" s="141" t="s">
        <v>280</v>
      </c>
      <c r="T5" s="141" t="s">
        <v>281</v>
      </c>
      <c r="U5" s="141" t="s">
        <v>282</v>
      </c>
      <c r="V5" s="141" t="s">
        <v>261</v>
      </c>
      <c r="W5" s="141" t="s">
        <v>254</v>
      </c>
      <c r="X5" s="141" t="s">
        <v>283</v>
      </c>
      <c r="Y5" s="141" t="s">
        <v>263</v>
      </c>
      <c r="Z5" s="141" t="s">
        <v>216</v>
      </c>
      <c r="AA5" s="141" t="s">
        <v>284</v>
      </c>
      <c r="AB5" s="141" t="s">
        <v>265</v>
      </c>
      <c r="AC5" s="142" t="s">
        <v>52</v>
      </c>
      <c r="AD5" s="142"/>
      <c r="AE5" s="141" t="s">
        <v>285</v>
      </c>
      <c r="AF5" s="141" t="s">
        <v>216</v>
      </c>
      <c r="AG5" s="141" t="s">
        <v>270</v>
      </c>
      <c r="AH5" s="141" t="s">
        <v>286</v>
      </c>
      <c r="AI5" s="141" t="s">
        <v>272</v>
      </c>
      <c r="AJ5" s="141" t="s">
        <v>273</v>
      </c>
      <c r="AK5" s="141" t="s">
        <v>216</v>
      </c>
      <c r="AL5" s="141" t="s">
        <v>274</v>
      </c>
      <c r="AM5" s="141" t="s">
        <v>256</v>
      </c>
      <c r="AN5" s="141" t="s">
        <v>275</v>
      </c>
      <c r="AO5" s="141" t="s">
        <v>276</v>
      </c>
      <c r="AP5" s="141" t="s">
        <v>257</v>
      </c>
      <c r="AQ5" s="141" t="s">
        <v>258</v>
      </c>
      <c r="AR5" s="141" t="s">
        <v>277</v>
      </c>
      <c r="AS5" s="141" t="s">
        <v>220</v>
      </c>
      <c r="AT5" s="141" t="s">
        <v>278</v>
      </c>
      <c r="AU5" s="141" t="s">
        <v>279</v>
      </c>
      <c r="AV5" s="141" t="s">
        <v>280</v>
      </c>
      <c r="AW5" s="141" t="s">
        <v>281</v>
      </c>
      <c r="AX5" s="141" t="s">
        <v>282</v>
      </c>
      <c r="AY5" s="141" t="s">
        <v>261</v>
      </c>
      <c r="AZ5" s="141" t="s">
        <v>287</v>
      </c>
      <c r="BA5" s="141" t="s">
        <v>283</v>
      </c>
      <c r="BB5" s="141" t="s">
        <v>263</v>
      </c>
      <c r="BC5" s="141" t="s">
        <v>216</v>
      </c>
      <c r="BD5" s="141" t="s">
        <v>284</v>
      </c>
      <c r="BE5" s="143" t="s">
        <v>265</v>
      </c>
      <c r="BF5" s="142" t="s">
        <v>52</v>
      </c>
      <c r="BG5" s="142"/>
      <c r="BH5" s="141" t="s">
        <v>285</v>
      </c>
      <c r="BI5" s="141" t="s">
        <v>216</v>
      </c>
      <c r="BJ5" s="141" t="s">
        <v>270</v>
      </c>
      <c r="BK5" s="141" t="s">
        <v>286</v>
      </c>
      <c r="BL5" s="141" t="s">
        <v>272</v>
      </c>
      <c r="BM5" s="141" t="s">
        <v>288</v>
      </c>
      <c r="BN5" s="141" t="s">
        <v>216</v>
      </c>
      <c r="BO5" s="141" t="s">
        <v>216</v>
      </c>
      <c r="BP5" s="141" t="s">
        <v>289</v>
      </c>
      <c r="BQ5" s="141" t="s">
        <v>275</v>
      </c>
      <c r="BR5" s="141" t="s">
        <v>276</v>
      </c>
      <c r="BS5" s="141" t="s">
        <v>290</v>
      </c>
      <c r="BT5" s="141" t="s">
        <v>291</v>
      </c>
      <c r="BU5" s="141" t="s">
        <v>277</v>
      </c>
      <c r="BV5" s="141" t="s">
        <v>216</v>
      </c>
      <c r="BW5" s="141" t="s">
        <v>278</v>
      </c>
      <c r="BX5" s="141" t="s">
        <v>279</v>
      </c>
      <c r="BY5" s="141" t="s">
        <v>292</v>
      </c>
      <c r="BZ5" s="141" t="s">
        <v>293</v>
      </c>
      <c r="CA5" s="141" t="s">
        <v>216</v>
      </c>
      <c r="CB5" s="141" t="s">
        <v>294</v>
      </c>
      <c r="CC5" s="141" t="s">
        <v>287</v>
      </c>
      <c r="CD5" s="141" t="s">
        <v>295</v>
      </c>
      <c r="CE5" s="141" t="s">
        <v>216</v>
      </c>
      <c r="CF5" s="141" t="s">
        <v>216</v>
      </c>
      <c r="CG5" s="141" t="s">
        <v>296</v>
      </c>
      <c r="CH5" s="141" t="s">
        <v>297</v>
      </c>
      <c r="CI5" s="142" t="s">
        <v>52</v>
      </c>
      <c r="CL5" s="147" t="s">
        <v>197</v>
      </c>
      <c r="CM5" s="148" t="s">
        <v>169</v>
      </c>
      <c r="CN5" s="148">
        <v>52070</v>
      </c>
      <c r="CO5" s="149" t="s">
        <v>298</v>
      </c>
      <c r="CP5" s="148" t="s">
        <v>160</v>
      </c>
      <c r="CQ5" s="150">
        <v>3</v>
      </c>
      <c r="CR5" s="151" t="s">
        <v>299</v>
      </c>
    </row>
    <row r="6" spans="2:96">
      <c r="B6" s="141" t="s">
        <v>285</v>
      </c>
      <c r="C6" s="141" t="s">
        <v>216</v>
      </c>
      <c r="D6" s="141" t="s">
        <v>300</v>
      </c>
      <c r="E6" s="141" t="s">
        <v>286</v>
      </c>
      <c r="F6" s="141" t="s">
        <v>301</v>
      </c>
      <c r="G6" s="141" t="s">
        <v>302</v>
      </c>
      <c r="H6" s="141" t="s">
        <v>216</v>
      </c>
      <c r="I6" s="141" t="s">
        <v>303</v>
      </c>
      <c r="J6" s="141" t="s">
        <v>304</v>
      </c>
      <c r="K6" s="141" t="s">
        <v>305</v>
      </c>
      <c r="L6" s="141" t="s">
        <v>306</v>
      </c>
      <c r="M6" s="141" t="s">
        <v>307</v>
      </c>
      <c r="N6" s="141" t="s">
        <v>308</v>
      </c>
      <c r="O6" s="141" t="s">
        <v>309</v>
      </c>
      <c r="P6" s="141" t="s">
        <v>310</v>
      </c>
      <c r="Q6" s="141" t="s">
        <v>311</v>
      </c>
      <c r="R6" s="141" t="s">
        <v>312</v>
      </c>
      <c r="S6" s="141" t="s">
        <v>221</v>
      </c>
      <c r="T6" s="141" t="s">
        <v>260</v>
      </c>
      <c r="U6" s="141" t="s">
        <v>313</v>
      </c>
      <c r="V6" s="141" t="s">
        <v>294</v>
      </c>
      <c r="W6" s="141" t="s">
        <v>287</v>
      </c>
      <c r="X6" s="141" t="s">
        <v>314</v>
      </c>
      <c r="Y6" s="141" t="s">
        <v>315</v>
      </c>
      <c r="Z6" s="141" t="s">
        <v>216</v>
      </c>
      <c r="AA6" s="141" t="s">
        <v>264</v>
      </c>
      <c r="AB6" s="141" t="s">
        <v>297</v>
      </c>
      <c r="AC6" s="142" t="s">
        <v>52</v>
      </c>
      <c r="AD6" s="142"/>
      <c r="AE6" s="141" t="s">
        <v>316</v>
      </c>
      <c r="AF6" s="141" t="s">
        <v>216</v>
      </c>
      <c r="AG6" s="141" t="s">
        <v>300</v>
      </c>
      <c r="AH6" s="141" t="s">
        <v>317</v>
      </c>
      <c r="AI6" s="141" t="s">
        <v>301</v>
      </c>
      <c r="AJ6" s="141" t="s">
        <v>302</v>
      </c>
      <c r="AK6" s="141" t="s">
        <v>216</v>
      </c>
      <c r="AL6" s="141" t="s">
        <v>303</v>
      </c>
      <c r="AM6" s="141" t="s">
        <v>304</v>
      </c>
      <c r="AN6" s="141" t="s">
        <v>305</v>
      </c>
      <c r="AO6" s="141" t="s">
        <v>306</v>
      </c>
      <c r="AP6" s="141" t="s">
        <v>318</v>
      </c>
      <c r="AQ6" s="141" t="s">
        <v>308</v>
      </c>
      <c r="AR6" s="141" t="s">
        <v>309</v>
      </c>
      <c r="AS6" s="141" t="s">
        <v>319</v>
      </c>
      <c r="AT6" s="141" t="s">
        <v>311</v>
      </c>
      <c r="AU6" s="141" t="s">
        <v>312</v>
      </c>
      <c r="AV6" s="141" t="s">
        <v>221</v>
      </c>
      <c r="AW6" s="141" t="s">
        <v>260</v>
      </c>
      <c r="AX6" s="141" t="s">
        <v>320</v>
      </c>
      <c r="AY6" s="141" t="s">
        <v>294</v>
      </c>
      <c r="AZ6" s="141" t="s">
        <v>321</v>
      </c>
      <c r="BA6" s="141" t="s">
        <v>314</v>
      </c>
      <c r="BB6" s="141" t="s">
        <v>315</v>
      </c>
      <c r="BC6" s="141" t="s">
        <v>216</v>
      </c>
      <c r="BD6" s="141" t="s">
        <v>264</v>
      </c>
      <c r="BE6" s="143" t="s">
        <v>297</v>
      </c>
      <c r="BF6" s="142" t="s">
        <v>52</v>
      </c>
      <c r="BG6" s="142"/>
      <c r="BH6" s="141" t="s">
        <v>316</v>
      </c>
      <c r="BI6" s="141" t="s">
        <v>216</v>
      </c>
      <c r="BJ6" s="141" t="s">
        <v>300</v>
      </c>
      <c r="BK6" s="141" t="s">
        <v>317</v>
      </c>
      <c r="BL6" s="141" t="s">
        <v>322</v>
      </c>
      <c r="BM6" s="141" t="s">
        <v>323</v>
      </c>
      <c r="BN6" s="141" t="s">
        <v>216</v>
      </c>
      <c r="BO6" s="141" t="s">
        <v>216</v>
      </c>
      <c r="BP6" s="141" t="s">
        <v>324</v>
      </c>
      <c r="BQ6" s="141" t="s">
        <v>325</v>
      </c>
      <c r="BR6" s="141" t="s">
        <v>306</v>
      </c>
      <c r="BS6" s="141" t="s">
        <v>326</v>
      </c>
      <c r="BT6" s="141" t="s">
        <v>327</v>
      </c>
      <c r="BU6" s="141" t="s">
        <v>328</v>
      </c>
      <c r="BV6" s="141" t="s">
        <v>216</v>
      </c>
      <c r="BW6" s="141" t="s">
        <v>329</v>
      </c>
      <c r="BX6" s="141" t="s">
        <v>312</v>
      </c>
      <c r="BY6" s="141" t="s">
        <v>330</v>
      </c>
      <c r="BZ6" s="141" t="s">
        <v>216</v>
      </c>
      <c r="CA6" s="141" t="s">
        <v>216</v>
      </c>
      <c r="CB6" s="141" t="s">
        <v>331</v>
      </c>
      <c r="CC6" s="141" t="s">
        <v>321</v>
      </c>
      <c r="CD6" s="141" t="s">
        <v>332</v>
      </c>
      <c r="CE6" s="141" t="s">
        <v>216</v>
      </c>
      <c r="CF6" s="141" t="s">
        <v>216</v>
      </c>
      <c r="CG6" s="141" t="s">
        <v>333</v>
      </c>
      <c r="CH6" s="141" t="s">
        <v>334</v>
      </c>
      <c r="CI6" s="142" t="s">
        <v>52</v>
      </c>
      <c r="CL6" s="147" t="s">
        <v>239</v>
      </c>
      <c r="CM6" s="148" t="s">
        <v>169</v>
      </c>
      <c r="CN6" s="148">
        <v>52151</v>
      </c>
      <c r="CO6" s="149" t="s">
        <v>335</v>
      </c>
      <c r="CP6" s="148" t="s">
        <v>336</v>
      </c>
      <c r="CQ6" s="150">
        <v>2</v>
      </c>
      <c r="CR6" s="151" t="s">
        <v>335</v>
      </c>
    </row>
    <row r="7" spans="2:96">
      <c r="B7" s="141" t="s">
        <v>316</v>
      </c>
      <c r="C7" s="141" t="s">
        <v>216</v>
      </c>
      <c r="D7" s="141" t="s">
        <v>337</v>
      </c>
      <c r="E7" s="141" t="s">
        <v>317</v>
      </c>
      <c r="F7" s="141" t="s">
        <v>338</v>
      </c>
      <c r="G7" s="141" t="s">
        <v>255</v>
      </c>
      <c r="H7" s="141" t="s">
        <v>216</v>
      </c>
      <c r="I7" s="141" t="s">
        <v>218</v>
      </c>
      <c r="J7" s="141" t="s">
        <v>339</v>
      </c>
      <c r="K7" s="141" t="s">
        <v>340</v>
      </c>
      <c r="L7" s="141" t="s">
        <v>341</v>
      </c>
      <c r="M7" s="141" t="s">
        <v>318</v>
      </c>
      <c r="N7" s="141" t="s">
        <v>291</v>
      </c>
      <c r="O7" s="141" t="s">
        <v>342</v>
      </c>
      <c r="P7" s="141" t="s">
        <v>319</v>
      </c>
      <c r="Q7" s="141" t="s">
        <v>343</v>
      </c>
      <c r="R7" s="141" t="s">
        <v>344</v>
      </c>
      <c r="S7" s="141" t="s">
        <v>345</v>
      </c>
      <c r="T7" s="141" t="s">
        <v>346</v>
      </c>
      <c r="U7" s="141" t="s">
        <v>320</v>
      </c>
      <c r="V7" s="141" t="s">
        <v>331</v>
      </c>
      <c r="W7" s="141" t="s">
        <v>321</v>
      </c>
      <c r="X7" s="141" t="s">
        <v>347</v>
      </c>
      <c r="Y7" s="141" t="s">
        <v>348</v>
      </c>
      <c r="Z7" s="141" t="s">
        <v>216</v>
      </c>
      <c r="AA7" s="141" t="s">
        <v>296</v>
      </c>
      <c r="AB7" s="141" t="s">
        <v>334</v>
      </c>
      <c r="AC7" s="142" t="s">
        <v>52</v>
      </c>
      <c r="AD7" s="142"/>
      <c r="AE7" s="141" t="s">
        <v>216</v>
      </c>
      <c r="AF7" s="141" t="s">
        <v>216</v>
      </c>
      <c r="AG7" s="141" t="s">
        <v>337</v>
      </c>
      <c r="AH7" s="141" t="s">
        <v>216</v>
      </c>
      <c r="AI7" s="141" t="s">
        <v>338</v>
      </c>
      <c r="AJ7" s="141" t="s">
        <v>255</v>
      </c>
      <c r="AK7" s="141" t="s">
        <v>216</v>
      </c>
      <c r="AL7" s="141" t="s">
        <v>218</v>
      </c>
      <c r="AM7" s="141" t="s">
        <v>339</v>
      </c>
      <c r="AN7" s="141" t="s">
        <v>340</v>
      </c>
      <c r="AO7" s="141" t="s">
        <v>341</v>
      </c>
      <c r="AP7" s="141" t="s">
        <v>349</v>
      </c>
      <c r="AQ7" s="141" t="s">
        <v>291</v>
      </c>
      <c r="AR7" s="141" t="s">
        <v>350</v>
      </c>
      <c r="AS7" s="141" t="s">
        <v>351</v>
      </c>
      <c r="AT7" s="141" t="s">
        <v>343</v>
      </c>
      <c r="AU7" s="141" t="s">
        <v>344</v>
      </c>
      <c r="AV7" s="141" t="s">
        <v>345</v>
      </c>
      <c r="AW7" s="141" t="s">
        <v>346</v>
      </c>
      <c r="AX7" s="141" t="s">
        <v>216</v>
      </c>
      <c r="AY7" s="141" t="s">
        <v>331</v>
      </c>
      <c r="AZ7" s="141" t="s">
        <v>352</v>
      </c>
      <c r="BA7" s="141" t="s">
        <v>347</v>
      </c>
      <c r="BB7" s="141" t="s">
        <v>348</v>
      </c>
      <c r="BC7" s="141" t="s">
        <v>216</v>
      </c>
      <c r="BD7" s="141" t="s">
        <v>296</v>
      </c>
      <c r="BE7" s="143" t="s">
        <v>334</v>
      </c>
      <c r="BF7" s="142" t="s">
        <v>52</v>
      </c>
      <c r="BG7" s="142"/>
      <c r="BH7" s="141" t="s">
        <v>216</v>
      </c>
      <c r="BI7" s="141" t="s">
        <v>216</v>
      </c>
      <c r="BJ7" s="141" t="s">
        <v>337</v>
      </c>
      <c r="BK7" s="141" t="s">
        <v>216</v>
      </c>
      <c r="BL7" s="141" t="s">
        <v>353</v>
      </c>
      <c r="BM7" s="141" t="s">
        <v>354</v>
      </c>
      <c r="BN7" s="141" t="s">
        <v>216</v>
      </c>
      <c r="BO7" s="141" t="s">
        <v>216</v>
      </c>
      <c r="BP7" s="141" t="s">
        <v>355</v>
      </c>
      <c r="BQ7" s="141" t="s">
        <v>356</v>
      </c>
      <c r="BR7" s="141" t="s">
        <v>357</v>
      </c>
      <c r="BS7" s="141" t="s">
        <v>358</v>
      </c>
      <c r="BT7" s="141" t="s">
        <v>359</v>
      </c>
      <c r="BU7" s="141" t="s">
        <v>360</v>
      </c>
      <c r="BV7" s="141" t="s">
        <v>216</v>
      </c>
      <c r="BW7" s="141" t="s">
        <v>216</v>
      </c>
      <c r="BX7" s="141" t="s">
        <v>344</v>
      </c>
      <c r="BY7" s="141" t="s">
        <v>216</v>
      </c>
      <c r="BZ7" s="141" t="s">
        <v>216</v>
      </c>
      <c r="CA7" s="141" t="s">
        <v>216</v>
      </c>
      <c r="CB7" s="141" t="s">
        <v>361</v>
      </c>
      <c r="CC7" s="141" t="s">
        <v>352</v>
      </c>
      <c r="CD7" s="141" t="s">
        <v>362</v>
      </c>
      <c r="CE7" s="141" t="s">
        <v>216</v>
      </c>
      <c r="CF7" s="141" t="s">
        <v>216</v>
      </c>
      <c r="CG7" s="141" t="s">
        <v>363</v>
      </c>
      <c r="CH7" s="141" t="s">
        <v>364</v>
      </c>
      <c r="CI7" s="142" t="s">
        <v>52</v>
      </c>
      <c r="CL7" s="147" t="s">
        <v>256</v>
      </c>
      <c r="CM7" s="148" t="s">
        <v>169</v>
      </c>
      <c r="CN7" s="148">
        <v>52050</v>
      </c>
      <c r="CO7" s="149" t="s">
        <v>365</v>
      </c>
      <c r="CP7" s="148" t="s">
        <v>160</v>
      </c>
      <c r="CQ7" s="150">
        <v>3</v>
      </c>
      <c r="CR7" s="151" t="s">
        <v>365</v>
      </c>
    </row>
    <row r="8" spans="2:96">
      <c r="B8" s="141" t="s">
        <v>216</v>
      </c>
      <c r="C8" s="141" t="s">
        <v>216</v>
      </c>
      <c r="D8" s="141" t="s">
        <v>366</v>
      </c>
      <c r="E8" s="141" t="s">
        <v>216</v>
      </c>
      <c r="F8" s="141" t="s">
        <v>367</v>
      </c>
      <c r="G8" s="141" t="s">
        <v>368</v>
      </c>
      <c r="H8" s="141" t="s">
        <v>216</v>
      </c>
      <c r="I8" s="141" t="s">
        <v>369</v>
      </c>
      <c r="J8" s="141" t="s">
        <v>289</v>
      </c>
      <c r="K8" s="141" t="s">
        <v>370</v>
      </c>
      <c r="L8" s="141" t="s">
        <v>371</v>
      </c>
      <c r="M8" s="141" t="s">
        <v>349</v>
      </c>
      <c r="N8" s="141" t="s">
        <v>372</v>
      </c>
      <c r="O8" s="141" t="s">
        <v>350</v>
      </c>
      <c r="P8" s="141" t="s">
        <v>351</v>
      </c>
      <c r="Q8" s="141" t="s">
        <v>373</v>
      </c>
      <c r="R8" s="141" t="s">
        <v>374</v>
      </c>
      <c r="S8" s="141" t="s">
        <v>375</v>
      </c>
      <c r="T8" s="141" t="s">
        <v>293</v>
      </c>
      <c r="U8" s="141" t="s">
        <v>216</v>
      </c>
      <c r="V8" s="141" t="s">
        <v>376</v>
      </c>
      <c r="W8" s="141" t="s">
        <v>352</v>
      </c>
      <c r="X8" s="141" t="s">
        <v>377</v>
      </c>
      <c r="Y8" s="141" t="s">
        <v>378</v>
      </c>
      <c r="Z8" s="141" t="s">
        <v>216</v>
      </c>
      <c r="AA8" s="141" t="s">
        <v>379</v>
      </c>
      <c r="AB8" s="141" t="s">
        <v>364</v>
      </c>
      <c r="AC8" s="142" t="s">
        <v>52</v>
      </c>
      <c r="AD8" s="142"/>
      <c r="AE8" s="141" t="s">
        <v>216</v>
      </c>
      <c r="AF8" s="141" t="s">
        <v>216</v>
      </c>
      <c r="AG8" s="141" t="s">
        <v>366</v>
      </c>
      <c r="AH8" s="141" t="s">
        <v>216</v>
      </c>
      <c r="AI8" s="141" t="s">
        <v>367</v>
      </c>
      <c r="AJ8" s="141" t="s">
        <v>380</v>
      </c>
      <c r="AK8" s="141" t="s">
        <v>216</v>
      </c>
      <c r="AL8" s="141" t="s">
        <v>216</v>
      </c>
      <c r="AM8" s="141" t="s">
        <v>289</v>
      </c>
      <c r="AN8" s="141" t="s">
        <v>370</v>
      </c>
      <c r="AO8" s="141" t="s">
        <v>371</v>
      </c>
      <c r="AP8" s="141" t="s">
        <v>290</v>
      </c>
      <c r="AQ8" s="141" t="s">
        <v>372</v>
      </c>
      <c r="AR8" s="141" t="s">
        <v>328</v>
      </c>
      <c r="AS8" s="141" t="s">
        <v>216</v>
      </c>
      <c r="AT8" s="141" t="s">
        <v>373</v>
      </c>
      <c r="AU8" s="141" t="s">
        <v>374</v>
      </c>
      <c r="AV8" s="141" t="s">
        <v>381</v>
      </c>
      <c r="AW8" s="141" t="s">
        <v>293</v>
      </c>
      <c r="AX8" s="141" t="s">
        <v>216</v>
      </c>
      <c r="AY8" s="141" t="s">
        <v>376</v>
      </c>
      <c r="AZ8" s="141" t="s">
        <v>382</v>
      </c>
      <c r="BA8" s="141" t="s">
        <v>262</v>
      </c>
      <c r="BB8" s="141" t="s">
        <v>378</v>
      </c>
      <c r="BC8" s="141" t="s">
        <v>216</v>
      </c>
      <c r="BD8" s="141" t="s">
        <v>379</v>
      </c>
      <c r="BE8" s="143" t="s">
        <v>364</v>
      </c>
      <c r="BF8" s="142" t="s">
        <v>52</v>
      </c>
      <c r="BG8" s="142"/>
      <c r="BH8" s="141" t="s">
        <v>216</v>
      </c>
      <c r="BI8" s="141" t="s">
        <v>216</v>
      </c>
      <c r="BJ8" s="141" t="s">
        <v>366</v>
      </c>
      <c r="BK8" s="141" t="s">
        <v>216</v>
      </c>
      <c r="BL8" s="141" t="s">
        <v>383</v>
      </c>
      <c r="BM8" s="141" t="s">
        <v>216</v>
      </c>
      <c r="BN8" s="141" t="s">
        <v>216</v>
      </c>
      <c r="BO8" s="141" t="s">
        <v>216</v>
      </c>
      <c r="BP8" s="141" t="s">
        <v>384</v>
      </c>
      <c r="BQ8" s="141" t="s">
        <v>385</v>
      </c>
      <c r="BR8" s="141" t="s">
        <v>386</v>
      </c>
      <c r="BS8" s="141" t="s">
        <v>387</v>
      </c>
      <c r="BT8" s="141" t="s">
        <v>388</v>
      </c>
      <c r="BU8" s="141" t="s">
        <v>389</v>
      </c>
      <c r="BV8" s="141" t="s">
        <v>216</v>
      </c>
      <c r="BW8" s="141" t="s">
        <v>216</v>
      </c>
      <c r="BX8" s="141" t="s">
        <v>374</v>
      </c>
      <c r="BY8" s="141" t="s">
        <v>216</v>
      </c>
      <c r="BZ8" s="141" t="s">
        <v>216</v>
      </c>
      <c r="CA8" s="141" t="s">
        <v>216</v>
      </c>
      <c r="CB8" s="141" t="s">
        <v>390</v>
      </c>
      <c r="CC8" s="141" t="s">
        <v>382</v>
      </c>
      <c r="CD8" s="141" t="s">
        <v>391</v>
      </c>
      <c r="CE8" s="141" t="s">
        <v>216</v>
      </c>
      <c r="CF8" s="141" t="s">
        <v>216</v>
      </c>
      <c r="CG8" s="141" t="s">
        <v>392</v>
      </c>
      <c r="CH8" s="141" t="s">
        <v>393</v>
      </c>
      <c r="CI8" s="142" t="s">
        <v>52</v>
      </c>
      <c r="CL8" s="147" t="s">
        <v>297</v>
      </c>
      <c r="CM8" s="148" t="s">
        <v>187</v>
      </c>
      <c r="CN8" s="148">
        <v>17083</v>
      </c>
      <c r="CO8" s="149" t="s">
        <v>394</v>
      </c>
      <c r="CP8" s="148" t="s">
        <v>160</v>
      </c>
      <c r="CQ8" s="150">
        <v>3</v>
      </c>
      <c r="CR8" s="151" t="s">
        <v>394</v>
      </c>
    </row>
    <row r="9" spans="2:96">
      <c r="B9" s="141" t="s">
        <v>216</v>
      </c>
      <c r="C9" s="141" t="s">
        <v>216</v>
      </c>
      <c r="D9" s="141" t="s">
        <v>395</v>
      </c>
      <c r="E9" s="141" t="s">
        <v>216</v>
      </c>
      <c r="F9" s="141" t="s">
        <v>322</v>
      </c>
      <c r="G9" s="141" t="s">
        <v>380</v>
      </c>
      <c r="H9" s="141" t="s">
        <v>216</v>
      </c>
      <c r="I9" s="141" t="s">
        <v>216</v>
      </c>
      <c r="J9" s="141" t="s">
        <v>396</v>
      </c>
      <c r="K9" s="141" t="s">
        <v>325</v>
      </c>
      <c r="L9" s="141" t="s">
        <v>357</v>
      </c>
      <c r="M9" s="141" t="s">
        <v>290</v>
      </c>
      <c r="N9" s="141" t="s">
        <v>327</v>
      </c>
      <c r="O9" s="141" t="s">
        <v>328</v>
      </c>
      <c r="P9" s="141" t="s">
        <v>216</v>
      </c>
      <c r="Q9" s="141" t="s">
        <v>397</v>
      </c>
      <c r="R9" s="141" t="s">
        <v>398</v>
      </c>
      <c r="S9" s="141" t="s">
        <v>381</v>
      </c>
      <c r="T9" s="141" t="s">
        <v>399</v>
      </c>
      <c r="U9" s="141" t="s">
        <v>216</v>
      </c>
      <c r="V9" s="141" t="s">
        <v>361</v>
      </c>
      <c r="W9" s="141" t="s">
        <v>382</v>
      </c>
      <c r="X9" s="141" t="s">
        <v>262</v>
      </c>
      <c r="Y9" s="141" t="s">
        <v>400</v>
      </c>
      <c r="Z9" s="141" t="s">
        <v>216</v>
      </c>
      <c r="AA9" s="141" t="s">
        <v>401</v>
      </c>
      <c r="AB9" s="141" t="s">
        <v>393</v>
      </c>
      <c r="AC9" s="142" t="s">
        <v>52</v>
      </c>
      <c r="AD9" s="142"/>
      <c r="AE9" s="141" t="s">
        <v>216</v>
      </c>
      <c r="AF9" s="141" t="s">
        <v>216</v>
      </c>
      <c r="AG9" s="141" t="s">
        <v>395</v>
      </c>
      <c r="AH9" s="141" t="s">
        <v>216</v>
      </c>
      <c r="AI9" s="141" t="s">
        <v>322</v>
      </c>
      <c r="AJ9" s="141" t="s">
        <v>402</v>
      </c>
      <c r="AK9" s="141" t="s">
        <v>216</v>
      </c>
      <c r="AL9" s="141" t="s">
        <v>216</v>
      </c>
      <c r="AM9" s="141" t="s">
        <v>396</v>
      </c>
      <c r="AN9" s="141" t="s">
        <v>325</v>
      </c>
      <c r="AO9" s="141" t="s">
        <v>357</v>
      </c>
      <c r="AP9" s="141" t="s">
        <v>403</v>
      </c>
      <c r="AQ9" s="141" t="s">
        <v>327</v>
      </c>
      <c r="AR9" s="141" t="s">
        <v>360</v>
      </c>
      <c r="AS9" s="141" t="s">
        <v>216</v>
      </c>
      <c r="AT9" s="141" t="s">
        <v>404</v>
      </c>
      <c r="AU9" s="141" t="s">
        <v>398</v>
      </c>
      <c r="AV9" s="141" t="s">
        <v>405</v>
      </c>
      <c r="AW9" s="141" t="s">
        <v>406</v>
      </c>
      <c r="AX9" s="141" t="s">
        <v>216</v>
      </c>
      <c r="AY9" s="141" t="s">
        <v>361</v>
      </c>
      <c r="AZ9" s="141" t="s">
        <v>216</v>
      </c>
      <c r="BA9" s="141" t="s">
        <v>407</v>
      </c>
      <c r="BB9" s="141" t="s">
        <v>400</v>
      </c>
      <c r="BC9" s="141" t="s">
        <v>216</v>
      </c>
      <c r="BD9" s="141" t="s">
        <v>401</v>
      </c>
      <c r="BE9" s="143" t="s">
        <v>393</v>
      </c>
      <c r="BF9" s="142" t="s">
        <v>52</v>
      </c>
      <c r="BG9" s="142"/>
      <c r="BH9" s="141" t="s">
        <v>216</v>
      </c>
      <c r="BI9" s="141" t="s">
        <v>216</v>
      </c>
      <c r="BJ9" s="141" t="s">
        <v>395</v>
      </c>
      <c r="BK9" s="141" t="s">
        <v>216</v>
      </c>
      <c r="BL9" s="141" t="s">
        <v>408</v>
      </c>
      <c r="BM9" s="141" t="s">
        <v>216</v>
      </c>
      <c r="BN9" s="141" t="s">
        <v>216</v>
      </c>
      <c r="BO9" s="141" t="s">
        <v>216</v>
      </c>
      <c r="BP9" s="141" t="s">
        <v>409</v>
      </c>
      <c r="BQ9" s="141" t="s">
        <v>410</v>
      </c>
      <c r="BR9" s="141" t="s">
        <v>411</v>
      </c>
      <c r="BS9" s="141" t="s">
        <v>412</v>
      </c>
      <c r="BT9" s="141" t="s">
        <v>413</v>
      </c>
      <c r="BU9" s="141" t="s">
        <v>414</v>
      </c>
      <c r="BV9" s="141" t="s">
        <v>216</v>
      </c>
      <c r="BW9" s="141" t="s">
        <v>216</v>
      </c>
      <c r="BX9" s="141" t="s">
        <v>415</v>
      </c>
      <c r="BY9" s="141" t="s">
        <v>216</v>
      </c>
      <c r="BZ9" s="141" t="s">
        <v>216</v>
      </c>
      <c r="CA9" s="141" t="s">
        <v>216</v>
      </c>
      <c r="CB9" s="141" t="s">
        <v>416</v>
      </c>
      <c r="CC9" s="141" t="s">
        <v>216</v>
      </c>
      <c r="CD9" s="141" t="s">
        <v>417</v>
      </c>
      <c r="CE9" s="141" t="s">
        <v>216</v>
      </c>
      <c r="CF9" s="141" t="s">
        <v>216</v>
      </c>
      <c r="CG9" s="141" t="s">
        <v>418</v>
      </c>
      <c r="CH9" s="141" t="s">
        <v>419</v>
      </c>
      <c r="CI9" s="142" t="s">
        <v>52</v>
      </c>
      <c r="CL9" s="147" t="s">
        <v>420</v>
      </c>
      <c r="CM9" s="148" t="s">
        <v>187</v>
      </c>
      <c r="CN9" s="148">
        <v>17080</v>
      </c>
      <c r="CO9" s="149" t="s">
        <v>421</v>
      </c>
      <c r="CP9" s="148" t="s">
        <v>160</v>
      </c>
      <c r="CQ9" s="150">
        <v>3</v>
      </c>
      <c r="CR9" s="151" t="s">
        <v>422</v>
      </c>
    </row>
    <row r="10" spans="2:96">
      <c r="B10" s="141" t="s">
        <v>216</v>
      </c>
      <c r="C10" s="141" t="s">
        <v>216</v>
      </c>
      <c r="D10" s="141" t="s">
        <v>423</v>
      </c>
      <c r="E10" s="141" t="s">
        <v>216</v>
      </c>
      <c r="F10" s="141" t="s">
        <v>353</v>
      </c>
      <c r="G10" s="141" t="s">
        <v>402</v>
      </c>
      <c r="H10" s="141" t="s">
        <v>216</v>
      </c>
      <c r="I10" s="141" t="s">
        <v>216</v>
      </c>
      <c r="J10" s="141" t="s">
        <v>424</v>
      </c>
      <c r="K10" s="141" t="s">
        <v>356</v>
      </c>
      <c r="L10" s="141" t="s">
        <v>425</v>
      </c>
      <c r="M10" s="141" t="s">
        <v>403</v>
      </c>
      <c r="N10" s="141" t="s">
        <v>426</v>
      </c>
      <c r="O10" s="141" t="s">
        <v>360</v>
      </c>
      <c r="P10" s="141" t="s">
        <v>216</v>
      </c>
      <c r="Q10" s="141" t="s">
        <v>404</v>
      </c>
      <c r="R10" s="141" t="s">
        <v>415</v>
      </c>
      <c r="S10" s="141" t="s">
        <v>405</v>
      </c>
      <c r="T10" s="141" t="s">
        <v>406</v>
      </c>
      <c r="U10" s="141" t="s">
        <v>216</v>
      </c>
      <c r="V10" s="141" t="s">
        <v>427</v>
      </c>
      <c r="W10" s="141" t="s">
        <v>216</v>
      </c>
      <c r="X10" s="141" t="s">
        <v>407</v>
      </c>
      <c r="Y10" s="141" t="s">
        <v>428</v>
      </c>
      <c r="Z10" s="141" t="s">
        <v>216</v>
      </c>
      <c r="AA10" s="141" t="s">
        <v>429</v>
      </c>
      <c r="AB10" s="141" t="s">
        <v>419</v>
      </c>
      <c r="AC10" s="142" t="s">
        <v>52</v>
      </c>
      <c r="AD10" s="142"/>
      <c r="AE10" s="141" t="s">
        <v>216</v>
      </c>
      <c r="AF10" s="141" t="s">
        <v>216</v>
      </c>
      <c r="AG10" s="141" t="s">
        <v>423</v>
      </c>
      <c r="AH10" s="141" t="s">
        <v>216</v>
      </c>
      <c r="AI10" s="141" t="s">
        <v>353</v>
      </c>
      <c r="AJ10" s="141" t="s">
        <v>430</v>
      </c>
      <c r="AK10" s="141" t="s">
        <v>216</v>
      </c>
      <c r="AL10" s="141" t="s">
        <v>216</v>
      </c>
      <c r="AM10" s="141" t="s">
        <v>424</v>
      </c>
      <c r="AN10" s="141" t="s">
        <v>356</v>
      </c>
      <c r="AO10" s="141" t="s">
        <v>425</v>
      </c>
      <c r="AP10" s="141" t="s">
        <v>431</v>
      </c>
      <c r="AQ10" s="141" t="s">
        <v>426</v>
      </c>
      <c r="AR10" s="141" t="s">
        <v>432</v>
      </c>
      <c r="AS10" s="141" t="s">
        <v>216</v>
      </c>
      <c r="AT10" s="141" t="s">
        <v>329</v>
      </c>
      <c r="AU10" s="141" t="s">
        <v>415</v>
      </c>
      <c r="AV10" s="141" t="s">
        <v>433</v>
      </c>
      <c r="AW10" s="141" t="s">
        <v>216</v>
      </c>
      <c r="AX10" s="141" t="s">
        <v>216</v>
      </c>
      <c r="AY10" s="141" t="s">
        <v>390</v>
      </c>
      <c r="AZ10" s="141" t="s">
        <v>216</v>
      </c>
      <c r="BA10" s="141" t="s">
        <v>434</v>
      </c>
      <c r="BB10" s="141" t="s">
        <v>435</v>
      </c>
      <c r="BC10" s="141" t="s">
        <v>216</v>
      </c>
      <c r="BD10" s="141" t="s">
        <v>429</v>
      </c>
      <c r="BE10" s="143" t="s">
        <v>419</v>
      </c>
      <c r="BF10" s="142" t="s">
        <v>52</v>
      </c>
      <c r="BG10" s="142"/>
      <c r="BH10" s="141" t="s">
        <v>216</v>
      </c>
      <c r="BI10" s="141" t="s">
        <v>216</v>
      </c>
      <c r="BJ10" s="141" t="s">
        <v>423</v>
      </c>
      <c r="BK10" s="141" t="s">
        <v>216</v>
      </c>
      <c r="BL10" s="141" t="s">
        <v>436</v>
      </c>
      <c r="BM10" s="141" t="s">
        <v>216</v>
      </c>
      <c r="BN10" s="141" t="s">
        <v>216</v>
      </c>
      <c r="BO10" s="141" t="s">
        <v>216</v>
      </c>
      <c r="BP10" s="141" t="s">
        <v>437</v>
      </c>
      <c r="BQ10" s="141" t="s">
        <v>438</v>
      </c>
      <c r="BR10" s="141" t="s">
        <v>439</v>
      </c>
      <c r="BS10" s="141" t="s">
        <v>440</v>
      </c>
      <c r="BT10" s="141" t="s">
        <v>441</v>
      </c>
      <c r="BU10" s="141" t="s">
        <v>442</v>
      </c>
      <c r="BV10" s="141" t="s">
        <v>216</v>
      </c>
      <c r="BW10" s="141" t="s">
        <v>216</v>
      </c>
      <c r="BX10" s="141" t="s">
        <v>443</v>
      </c>
      <c r="BY10" s="141" t="s">
        <v>216</v>
      </c>
      <c r="BZ10" s="141" t="s">
        <v>216</v>
      </c>
      <c r="CA10" s="141" t="s">
        <v>216</v>
      </c>
      <c r="CB10" s="141" t="s">
        <v>216</v>
      </c>
      <c r="CC10" s="141" t="s">
        <v>216</v>
      </c>
      <c r="CD10" s="141" t="s">
        <v>444</v>
      </c>
      <c r="CE10" s="141" t="s">
        <v>216</v>
      </c>
      <c r="CF10" s="141" t="s">
        <v>216</v>
      </c>
      <c r="CG10" s="141" t="s">
        <v>445</v>
      </c>
      <c r="CH10" s="141" t="s">
        <v>420</v>
      </c>
      <c r="CI10" s="142" t="s">
        <v>52</v>
      </c>
      <c r="CL10" s="147" t="s">
        <v>446</v>
      </c>
      <c r="CM10" s="148" t="s">
        <v>187</v>
      </c>
      <c r="CN10" s="148">
        <v>17082</v>
      </c>
      <c r="CO10" s="149" t="s">
        <v>447</v>
      </c>
      <c r="CP10" s="148" t="s">
        <v>160</v>
      </c>
      <c r="CQ10" s="150">
        <v>3</v>
      </c>
      <c r="CR10" s="151" t="s">
        <v>447</v>
      </c>
    </row>
    <row r="11" spans="2:96">
      <c r="B11" s="141" t="s">
        <v>216</v>
      </c>
      <c r="C11" s="141" t="s">
        <v>216</v>
      </c>
      <c r="D11" s="141" t="s">
        <v>448</v>
      </c>
      <c r="E11" s="141" t="s">
        <v>216</v>
      </c>
      <c r="F11" s="141" t="s">
        <v>383</v>
      </c>
      <c r="G11" s="141" t="s">
        <v>430</v>
      </c>
      <c r="H11" s="141" t="s">
        <v>216</v>
      </c>
      <c r="I11" s="141" t="s">
        <v>216</v>
      </c>
      <c r="J11" s="141" t="s">
        <v>449</v>
      </c>
      <c r="K11" s="141" t="s">
        <v>385</v>
      </c>
      <c r="L11" s="141" t="s">
        <v>450</v>
      </c>
      <c r="M11" s="141" t="s">
        <v>431</v>
      </c>
      <c r="N11" s="141" t="s">
        <v>359</v>
      </c>
      <c r="O11" s="141" t="s">
        <v>432</v>
      </c>
      <c r="P11" s="141" t="s">
        <v>216</v>
      </c>
      <c r="Q11" s="141" t="s">
        <v>329</v>
      </c>
      <c r="R11" s="141" t="s">
        <v>451</v>
      </c>
      <c r="S11" s="141" t="s">
        <v>433</v>
      </c>
      <c r="T11" s="141" t="s">
        <v>216</v>
      </c>
      <c r="U11" s="141" t="s">
        <v>216</v>
      </c>
      <c r="V11" s="141" t="s">
        <v>390</v>
      </c>
      <c r="W11" s="141" t="s">
        <v>216</v>
      </c>
      <c r="X11" s="141" t="s">
        <v>434</v>
      </c>
      <c r="Y11" s="141" t="s">
        <v>435</v>
      </c>
      <c r="Z11" s="141" t="s">
        <v>216</v>
      </c>
      <c r="AA11" s="141" t="s">
        <v>452</v>
      </c>
      <c r="AB11" s="141" t="s">
        <v>420</v>
      </c>
      <c r="AC11" s="142" t="s">
        <v>52</v>
      </c>
      <c r="AD11" s="142"/>
      <c r="AE11" s="141" t="s">
        <v>216</v>
      </c>
      <c r="AF11" s="141" t="s">
        <v>216</v>
      </c>
      <c r="AG11" s="141" t="s">
        <v>448</v>
      </c>
      <c r="AH11" s="141" t="s">
        <v>216</v>
      </c>
      <c r="AI11" s="141" t="s">
        <v>383</v>
      </c>
      <c r="AJ11" s="141" t="s">
        <v>453</v>
      </c>
      <c r="AK11" s="141" t="s">
        <v>216</v>
      </c>
      <c r="AL11" s="141" t="s">
        <v>216</v>
      </c>
      <c r="AM11" s="141" t="s">
        <v>454</v>
      </c>
      <c r="AN11" s="141" t="s">
        <v>385</v>
      </c>
      <c r="AO11" s="141" t="s">
        <v>455</v>
      </c>
      <c r="AP11" s="141" t="s">
        <v>326</v>
      </c>
      <c r="AQ11" s="141" t="s">
        <v>359</v>
      </c>
      <c r="AR11" s="141" t="s">
        <v>389</v>
      </c>
      <c r="AS11" s="141" t="s">
        <v>216</v>
      </c>
      <c r="AT11" s="141" t="s">
        <v>456</v>
      </c>
      <c r="AU11" s="141" t="s">
        <v>451</v>
      </c>
      <c r="AV11" s="141" t="s">
        <v>259</v>
      </c>
      <c r="AW11" s="141" t="s">
        <v>216</v>
      </c>
      <c r="AX11" s="141" t="s">
        <v>216</v>
      </c>
      <c r="AY11" s="141" t="s">
        <v>416</v>
      </c>
      <c r="AZ11" s="141" t="s">
        <v>216</v>
      </c>
      <c r="BA11" s="141" t="s">
        <v>457</v>
      </c>
      <c r="BB11" s="141" t="s">
        <v>458</v>
      </c>
      <c r="BC11" s="141" t="s">
        <v>216</v>
      </c>
      <c r="BD11" s="141" t="s">
        <v>452</v>
      </c>
      <c r="BE11" s="143" t="s">
        <v>420</v>
      </c>
      <c r="BF11" s="142" t="s">
        <v>52</v>
      </c>
      <c r="BG11" s="142"/>
      <c r="BH11" s="141" t="s">
        <v>216</v>
      </c>
      <c r="BI11" s="141" t="s">
        <v>216</v>
      </c>
      <c r="BJ11" s="141" t="s">
        <v>459</v>
      </c>
      <c r="BK11" s="141" t="s">
        <v>216</v>
      </c>
      <c r="BL11" s="141" t="s">
        <v>460</v>
      </c>
      <c r="BM11" s="141" t="s">
        <v>216</v>
      </c>
      <c r="BN11" s="141" t="s">
        <v>216</v>
      </c>
      <c r="BO11" s="141" t="s">
        <v>216</v>
      </c>
      <c r="BP11" s="141" t="s">
        <v>461</v>
      </c>
      <c r="BQ11" s="141" t="s">
        <v>462</v>
      </c>
      <c r="BR11" s="141" t="s">
        <v>463</v>
      </c>
      <c r="BS11" s="141" t="s">
        <v>464</v>
      </c>
      <c r="BT11" s="141" t="s">
        <v>465</v>
      </c>
      <c r="BU11" s="141" t="s">
        <v>466</v>
      </c>
      <c r="BV11" s="141" t="s">
        <v>216</v>
      </c>
      <c r="BW11" s="141" t="s">
        <v>216</v>
      </c>
      <c r="BX11" s="141" t="s">
        <v>467</v>
      </c>
      <c r="BY11" s="141" t="s">
        <v>216</v>
      </c>
      <c r="BZ11" s="141" t="s">
        <v>216</v>
      </c>
      <c r="CA11" s="141" t="s">
        <v>216</v>
      </c>
      <c r="CB11" s="141" t="s">
        <v>216</v>
      </c>
      <c r="CC11" s="141" t="s">
        <v>216</v>
      </c>
      <c r="CD11" s="141" t="s">
        <v>468</v>
      </c>
      <c r="CE11" s="141" t="s">
        <v>216</v>
      </c>
      <c r="CF11" s="141" t="s">
        <v>216</v>
      </c>
      <c r="CG11" s="141" t="s">
        <v>469</v>
      </c>
      <c r="CH11" s="141" t="s">
        <v>470</v>
      </c>
      <c r="CI11" s="142" t="s">
        <v>52</v>
      </c>
      <c r="CL11" s="147" t="s">
        <v>471</v>
      </c>
      <c r="CM11" s="148" t="s">
        <v>187</v>
      </c>
      <c r="CN11" s="148">
        <v>17081</v>
      </c>
      <c r="CO11" s="149" t="s">
        <v>472</v>
      </c>
      <c r="CP11" s="148" t="s">
        <v>160</v>
      </c>
      <c r="CQ11" s="150">
        <v>3</v>
      </c>
      <c r="CR11" s="151" t="s">
        <v>472</v>
      </c>
    </row>
    <row r="12" spans="2:96">
      <c r="B12" s="141" t="s">
        <v>216</v>
      </c>
      <c r="C12" s="141" t="s">
        <v>216</v>
      </c>
      <c r="D12" s="141" t="s">
        <v>459</v>
      </c>
      <c r="E12" s="141" t="s">
        <v>216</v>
      </c>
      <c r="F12" s="141" t="s">
        <v>408</v>
      </c>
      <c r="G12" s="141" t="s">
        <v>453</v>
      </c>
      <c r="H12" s="141" t="s">
        <v>216</v>
      </c>
      <c r="I12" s="141" t="s">
        <v>216</v>
      </c>
      <c r="J12" s="141" t="s">
        <v>454</v>
      </c>
      <c r="K12" s="141" t="s">
        <v>473</v>
      </c>
      <c r="L12" s="141" t="s">
        <v>455</v>
      </c>
      <c r="M12" s="141" t="s">
        <v>326</v>
      </c>
      <c r="N12" s="141" t="s">
        <v>388</v>
      </c>
      <c r="O12" s="141" t="s">
        <v>389</v>
      </c>
      <c r="P12" s="141" t="s">
        <v>216</v>
      </c>
      <c r="Q12" s="141" t="s">
        <v>456</v>
      </c>
      <c r="R12" s="141" t="s">
        <v>443</v>
      </c>
      <c r="S12" s="141" t="s">
        <v>259</v>
      </c>
      <c r="T12" s="141" t="s">
        <v>216</v>
      </c>
      <c r="U12" s="141" t="s">
        <v>216</v>
      </c>
      <c r="V12" s="141" t="s">
        <v>416</v>
      </c>
      <c r="W12" s="141" t="s">
        <v>216</v>
      </c>
      <c r="X12" s="141" t="s">
        <v>457</v>
      </c>
      <c r="Y12" s="141" t="s">
        <v>458</v>
      </c>
      <c r="Z12" s="141" t="s">
        <v>216</v>
      </c>
      <c r="AA12" s="141" t="s">
        <v>333</v>
      </c>
      <c r="AB12" s="141" t="s">
        <v>470</v>
      </c>
      <c r="AC12" s="142" t="s">
        <v>52</v>
      </c>
      <c r="AD12" s="142"/>
      <c r="AE12" s="141" t="s">
        <v>216</v>
      </c>
      <c r="AF12" s="141" t="s">
        <v>216</v>
      </c>
      <c r="AG12" s="141" t="s">
        <v>459</v>
      </c>
      <c r="AH12" s="141" t="s">
        <v>216</v>
      </c>
      <c r="AI12" s="141" t="s">
        <v>408</v>
      </c>
      <c r="AJ12" s="141" t="s">
        <v>288</v>
      </c>
      <c r="AK12" s="141" t="s">
        <v>216</v>
      </c>
      <c r="AL12" s="141" t="s">
        <v>216</v>
      </c>
      <c r="AM12" s="141" t="s">
        <v>474</v>
      </c>
      <c r="AN12" s="141" t="s">
        <v>473</v>
      </c>
      <c r="AO12" s="141" t="s">
        <v>475</v>
      </c>
      <c r="AP12" s="141" t="s">
        <v>476</v>
      </c>
      <c r="AQ12" s="141" t="s">
        <v>388</v>
      </c>
      <c r="AR12" s="141" t="s">
        <v>414</v>
      </c>
      <c r="AS12" s="141" t="s">
        <v>216</v>
      </c>
      <c r="AT12" s="141" t="s">
        <v>216</v>
      </c>
      <c r="AU12" s="141" t="s">
        <v>443</v>
      </c>
      <c r="AV12" s="141" t="s">
        <v>477</v>
      </c>
      <c r="AW12" s="141" t="s">
        <v>216</v>
      </c>
      <c r="AX12" s="141" t="s">
        <v>216</v>
      </c>
      <c r="AY12" s="141" t="s">
        <v>478</v>
      </c>
      <c r="AZ12" s="141" t="s">
        <v>216</v>
      </c>
      <c r="BA12" s="141" t="s">
        <v>479</v>
      </c>
      <c r="BB12" s="141" t="s">
        <v>480</v>
      </c>
      <c r="BC12" s="141" t="s">
        <v>216</v>
      </c>
      <c r="BD12" s="141" t="s">
        <v>333</v>
      </c>
      <c r="BE12" s="143" t="s">
        <v>470</v>
      </c>
      <c r="BF12" s="142" t="s">
        <v>52</v>
      </c>
      <c r="BG12" s="142"/>
      <c r="BH12" s="141" t="s">
        <v>216</v>
      </c>
      <c r="BI12" s="141" t="s">
        <v>216</v>
      </c>
      <c r="BJ12" s="141" t="s">
        <v>481</v>
      </c>
      <c r="BK12" s="141" t="s">
        <v>216</v>
      </c>
      <c r="BL12" s="141" t="s">
        <v>482</v>
      </c>
      <c r="BM12" s="141" t="s">
        <v>216</v>
      </c>
      <c r="BN12" s="141" t="s">
        <v>216</v>
      </c>
      <c r="BO12" s="141" t="s">
        <v>216</v>
      </c>
      <c r="BP12" s="141" t="s">
        <v>483</v>
      </c>
      <c r="BQ12" s="141" t="s">
        <v>484</v>
      </c>
      <c r="BR12" s="141" t="s">
        <v>485</v>
      </c>
      <c r="BS12" s="141" t="s">
        <v>486</v>
      </c>
      <c r="BT12" s="141" t="s">
        <v>487</v>
      </c>
      <c r="BU12" s="141" t="s">
        <v>488</v>
      </c>
      <c r="BV12" s="141" t="s">
        <v>216</v>
      </c>
      <c r="BW12" s="141" t="s">
        <v>216</v>
      </c>
      <c r="BX12" s="141" t="s">
        <v>489</v>
      </c>
      <c r="BY12" s="141" t="s">
        <v>216</v>
      </c>
      <c r="BZ12" s="141" t="s">
        <v>216</v>
      </c>
      <c r="CA12" s="141" t="s">
        <v>216</v>
      </c>
      <c r="CB12" s="141" t="s">
        <v>216</v>
      </c>
      <c r="CC12" s="141" t="s">
        <v>216</v>
      </c>
      <c r="CD12" s="141" t="s">
        <v>490</v>
      </c>
      <c r="CE12" s="141" t="s">
        <v>216</v>
      </c>
      <c r="CF12" s="141" t="s">
        <v>216</v>
      </c>
      <c r="CG12" s="141" t="s">
        <v>491</v>
      </c>
      <c r="CH12" s="141" t="s">
        <v>492</v>
      </c>
      <c r="CI12" s="142" t="s">
        <v>52</v>
      </c>
      <c r="CL12" s="147" t="s">
        <v>304</v>
      </c>
      <c r="CM12" s="148" t="s">
        <v>169</v>
      </c>
      <c r="CN12" s="148">
        <v>52170</v>
      </c>
      <c r="CO12" s="149" t="s">
        <v>493</v>
      </c>
      <c r="CP12" s="148" t="s">
        <v>336</v>
      </c>
      <c r="CQ12" s="150">
        <v>2</v>
      </c>
      <c r="CR12" s="151" t="s">
        <v>494</v>
      </c>
    </row>
    <row r="13" spans="2:96">
      <c r="B13" s="141" t="s">
        <v>216</v>
      </c>
      <c r="C13" s="141" t="s">
        <v>216</v>
      </c>
      <c r="D13" s="141" t="s">
        <v>481</v>
      </c>
      <c r="E13" s="141" t="s">
        <v>216</v>
      </c>
      <c r="F13" s="141" t="s">
        <v>495</v>
      </c>
      <c r="G13" s="141" t="s">
        <v>288</v>
      </c>
      <c r="H13" s="141" t="s">
        <v>216</v>
      </c>
      <c r="I13" s="141" t="s">
        <v>216</v>
      </c>
      <c r="J13" s="141" t="s">
        <v>474</v>
      </c>
      <c r="K13" s="141" t="s">
        <v>410</v>
      </c>
      <c r="L13" s="141" t="s">
        <v>475</v>
      </c>
      <c r="M13" s="141" t="s">
        <v>476</v>
      </c>
      <c r="N13" s="141" t="s">
        <v>413</v>
      </c>
      <c r="O13" s="141" t="s">
        <v>414</v>
      </c>
      <c r="P13" s="141" t="s">
        <v>216</v>
      </c>
      <c r="Q13" s="141" t="s">
        <v>216</v>
      </c>
      <c r="R13" s="141" t="s">
        <v>496</v>
      </c>
      <c r="S13" s="141" t="s">
        <v>477</v>
      </c>
      <c r="T13" s="141" t="s">
        <v>216</v>
      </c>
      <c r="U13" s="141" t="s">
        <v>216</v>
      </c>
      <c r="V13" s="141" t="s">
        <v>478</v>
      </c>
      <c r="W13" s="141" t="s">
        <v>216</v>
      </c>
      <c r="X13" s="141" t="s">
        <v>479</v>
      </c>
      <c r="Y13" s="141" t="s">
        <v>497</v>
      </c>
      <c r="Z13" s="141" t="s">
        <v>216</v>
      </c>
      <c r="AA13" s="141" t="s">
        <v>498</v>
      </c>
      <c r="AB13" s="141" t="s">
        <v>492</v>
      </c>
      <c r="AC13" s="142" t="s">
        <v>52</v>
      </c>
      <c r="AD13" s="142"/>
      <c r="AE13" s="141" t="s">
        <v>216</v>
      </c>
      <c r="AF13" s="141" t="s">
        <v>216</v>
      </c>
      <c r="AG13" s="141" t="s">
        <v>481</v>
      </c>
      <c r="AH13" s="141" t="s">
        <v>216</v>
      </c>
      <c r="AI13" s="141" t="s">
        <v>495</v>
      </c>
      <c r="AJ13" s="141" t="s">
        <v>323</v>
      </c>
      <c r="AK13" s="141" t="s">
        <v>216</v>
      </c>
      <c r="AL13" s="141" t="s">
        <v>216</v>
      </c>
      <c r="AM13" s="141" t="s">
        <v>324</v>
      </c>
      <c r="AN13" s="141" t="s">
        <v>410</v>
      </c>
      <c r="AO13" s="141" t="s">
        <v>499</v>
      </c>
      <c r="AP13" s="141" t="s">
        <v>358</v>
      </c>
      <c r="AQ13" s="141" t="s">
        <v>413</v>
      </c>
      <c r="AR13" s="141" t="s">
        <v>500</v>
      </c>
      <c r="AS13" s="141" t="s">
        <v>216</v>
      </c>
      <c r="AT13" s="141" t="s">
        <v>216</v>
      </c>
      <c r="AU13" s="141" t="s">
        <v>496</v>
      </c>
      <c r="AV13" s="141" t="s">
        <v>501</v>
      </c>
      <c r="AW13" s="141" t="s">
        <v>216</v>
      </c>
      <c r="AX13" s="141" t="s">
        <v>216</v>
      </c>
      <c r="AY13" s="141" t="s">
        <v>216</v>
      </c>
      <c r="AZ13" s="141" t="s">
        <v>216</v>
      </c>
      <c r="BA13" s="141" t="s">
        <v>502</v>
      </c>
      <c r="BB13" s="141" t="s">
        <v>503</v>
      </c>
      <c r="BC13" s="141" t="s">
        <v>216</v>
      </c>
      <c r="BD13" s="141" t="s">
        <v>363</v>
      </c>
      <c r="BE13" s="143" t="s">
        <v>492</v>
      </c>
      <c r="BF13" s="142" t="s">
        <v>52</v>
      </c>
      <c r="BG13" s="142"/>
      <c r="BH13" s="141" t="s">
        <v>216</v>
      </c>
      <c r="BI13" s="141" t="s">
        <v>216</v>
      </c>
      <c r="BJ13" s="141" t="s">
        <v>504</v>
      </c>
      <c r="BK13" s="141" t="s">
        <v>216</v>
      </c>
      <c r="BL13" s="141" t="s">
        <v>505</v>
      </c>
      <c r="BM13" s="141" t="s">
        <v>216</v>
      </c>
      <c r="BN13" s="141" t="s">
        <v>216</v>
      </c>
      <c r="BO13" s="141" t="s">
        <v>216</v>
      </c>
      <c r="BP13" s="141" t="s">
        <v>216</v>
      </c>
      <c r="BQ13" s="141" t="s">
        <v>506</v>
      </c>
      <c r="BR13" s="141" t="s">
        <v>507</v>
      </c>
      <c r="BS13" s="141" t="s">
        <v>216</v>
      </c>
      <c r="BT13" s="141" t="s">
        <v>508</v>
      </c>
      <c r="BU13" s="141" t="s">
        <v>509</v>
      </c>
      <c r="BV13" s="141" t="s">
        <v>216</v>
      </c>
      <c r="BW13" s="141" t="s">
        <v>216</v>
      </c>
      <c r="BX13" s="141" t="s">
        <v>510</v>
      </c>
      <c r="BY13" s="141" t="s">
        <v>216</v>
      </c>
      <c r="BZ13" s="141" t="s">
        <v>216</v>
      </c>
      <c r="CA13" s="141" t="s">
        <v>216</v>
      </c>
      <c r="CB13" s="141" t="s">
        <v>216</v>
      </c>
      <c r="CC13" s="141" t="s">
        <v>216</v>
      </c>
      <c r="CD13" s="141" t="s">
        <v>216</v>
      </c>
      <c r="CE13" s="141" t="s">
        <v>216</v>
      </c>
      <c r="CF13" s="141" t="s">
        <v>216</v>
      </c>
      <c r="CG13" s="141" t="s">
        <v>511</v>
      </c>
      <c r="CH13" s="141" t="s">
        <v>512</v>
      </c>
      <c r="CI13" s="142" t="s">
        <v>52</v>
      </c>
      <c r="CL13" s="147" t="s">
        <v>339</v>
      </c>
      <c r="CM13" s="148" t="s">
        <v>169</v>
      </c>
      <c r="CN13" s="148">
        <v>52060</v>
      </c>
      <c r="CO13" s="149" t="s">
        <v>513</v>
      </c>
      <c r="CP13" s="148" t="s">
        <v>336</v>
      </c>
      <c r="CQ13" s="150">
        <v>2</v>
      </c>
      <c r="CR13" s="151" t="s">
        <v>513</v>
      </c>
    </row>
    <row r="14" spans="2:96">
      <c r="B14" s="141" t="s">
        <v>216</v>
      </c>
      <c r="C14" s="141" t="s">
        <v>216</v>
      </c>
      <c r="D14" s="141" t="s">
        <v>514</v>
      </c>
      <c r="E14" s="141" t="s">
        <v>216</v>
      </c>
      <c r="F14" s="141" t="s">
        <v>436</v>
      </c>
      <c r="G14" s="141" t="s">
        <v>323</v>
      </c>
      <c r="H14" s="141" t="s">
        <v>216</v>
      </c>
      <c r="I14" s="141" t="s">
        <v>216</v>
      </c>
      <c r="J14" s="141" t="s">
        <v>324</v>
      </c>
      <c r="K14" s="141" t="s">
        <v>438</v>
      </c>
      <c r="L14" s="141" t="s">
        <v>499</v>
      </c>
      <c r="M14" s="141" t="s">
        <v>358</v>
      </c>
      <c r="N14" s="141" t="s">
        <v>441</v>
      </c>
      <c r="O14" s="141" t="s">
        <v>500</v>
      </c>
      <c r="P14" s="141" t="s">
        <v>216</v>
      </c>
      <c r="Q14" s="141" t="s">
        <v>216</v>
      </c>
      <c r="R14" s="141" t="s">
        <v>515</v>
      </c>
      <c r="S14" s="141" t="s">
        <v>501</v>
      </c>
      <c r="T14" s="141" t="s">
        <v>216</v>
      </c>
      <c r="U14" s="141" t="s">
        <v>216</v>
      </c>
      <c r="V14" s="141" t="s">
        <v>216</v>
      </c>
      <c r="W14" s="141" t="s">
        <v>216</v>
      </c>
      <c r="X14" s="141" t="s">
        <v>502</v>
      </c>
      <c r="Y14" s="141" t="s">
        <v>480</v>
      </c>
      <c r="Z14" s="141" t="s">
        <v>216</v>
      </c>
      <c r="AA14" s="141" t="s">
        <v>363</v>
      </c>
      <c r="AB14" s="141" t="s">
        <v>516</v>
      </c>
      <c r="AC14" s="142" t="s">
        <v>52</v>
      </c>
      <c r="AD14" s="142"/>
      <c r="AE14" s="141" t="s">
        <v>216</v>
      </c>
      <c r="AF14" s="141" t="s">
        <v>216</v>
      </c>
      <c r="AG14" s="141" t="s">
        <v>504</v>
      </c>
      <c r="AH14" s="141" t="s">
        <v>216</v>
      </c>
      <c r="AI14" s="141" t="s">
        <v>436</v>
      </c>
      <c r="AJ14" s="141" t="s">
        <v>517</v>
      </c>
      <c r="AK14" s="141" t="s">
        <v>216</v>
      </c>
      <c r="AL14" s="141" t="s">
        <v>216</v>
      </c>
      <c r="AM14" s="141" t="s">
        <v>518</v>
      </c>
      <c r="AN14" s="141" t="s">
        <v>438</v>
      </c>
      <c r="AO14" s="141" t="s">
        <v>519</v>
      </c>
      <c r="AP14" s="141" t="s">
        <v>387</v>
      </c>
      <c r="AQ14" s="141" t="s">
        <v>441</v>
      </c>
      <c r="AR14" s="141" t="s">
        <v>442</v>
      </c>
      <c r="AS14" s="141" t="s">
        <v>216</v>
      </c>
      <c r="AT14" s="141" t="s">
        <v>216</v>
      </c>
      <c r="AU14" s="141" t="s">
        <v>515</v>
      </c>
      <c r="AV14" s="141" t="s">
        <v>520</v>
      </c>
      <c r="AW14" s="141" t="s">
        <v>216</v>
      </c>
      <c r="AX14" s="141" t="s">
        <v>216</v>
      </c>
      <c r="AY14" s="141" t="s">
        <v>216</v>
      </c>
      <c r="AZ14" s="141" t="s">
        <v>216</v>
      </c>
      <c r="BA14" s="141" t="s">
        <v>295</v>
      </c>
      <c r="BB14" s="141" t="s">
        <v>521</v>
      </c>
      <c r="BC14" s="141" t="s">
        <v>216</v>
      </c>
      <c r="BD14" s="141" t="s">
        <v>522</v>
      </c>
      <c r="BE14" s="143" t="s">
        <v>516</v>
      </c>
      <c r="BF14" s="142" t="s">
        <v>52</v>
      </c>
      <c r="BG14" s="142"/>
      <c r="BH14" s="141" t="s">
        <v>216</v>
      </c>
      <c r="BI14" s="141" t="s">
        <v>216</v>
      </c>
      <c r="BJ14" s="141" t="s">
        <v>523</v>
      </c>
      <c r="BK14" s="141" t="s">
        <v>216</v>
      </c>
      <c r="BL14" s="141" t="s">
        <v>524</v>
      </c>
      <c r="BM14" s="141" t="s">
        <v>216</v>
      </c>
      <c r="BN14" s="141" t="s">
        <v>216</v>
      </c>
      <c r="BO14" s="141" t="s">
        <v>216</v>
      </c>
      <c r="BP14" s="141" t="s">
        <v>216</v>
      </c>
      <c r="BQ14" s="141" t="s">
        <v>525</v>
      </c>
      <c r="BR14" s="141" t="s">
        <v>526</v>
      </c>
      <c r="BS14" s="141" t="s">
        <v>216</v>
      </c>
      <c r="BT14" s="141" t="s">
        <v>527</v>
      </c>
      <c r="BU14" s="141" t="s">
        <v>528</v>
      </c>
      <c r="BV14" s="141" t="s">
        <v>216</v>
      </c>
      <c r="BW14" s="141" t="s">
        <v>216</v>
      </c>
      <c r="BX14" s="141" t="s">
        <v>529</v>
      </c>
      <c r="BY14" s="141" t="s">
        <v>216</v>
      </c>
      <c r="BZ14" s="141" t="s">
        <v>216</v>
      </c>
      <c r="CA14" s="141" t="s">
        <v>216</v>
      </c>
      <c r="CB14" s="141" t="s">
        <v>216</v>
      </c>
      <c r="CC14" s="141" t="s">
        <v>216</v>
      </c>
      <c r="CD14" s="141" t="s">
        <v>216</v>
      </c>
      <c r="CE14" s="141" t="s">
        <v>216</v>
      </c>
      <c r="CF14" s="141" t="s">
        <v>216</v>
      </c>
      <c r="CG14" s="141" t="s">
        <v>216</v>
      </c>
      <c r="CH14" s="141" t="s">
        <v>530</v>
      </c>
      <c r="CI14" s="142" t="s">
        <v>52</v>
      </c>
      <c r="CL14" s="147" t="s">
        <v>396</v>
      </c>
      <c r="CM14" s="148" t="s">
        <v>169</v>
      </c>
      <c r="CN14" s="148">
        <v>52011</v>
      </c>
      <c r="CO14" s="149" t="s">
        <v>531</v>
      </c>
      <c r="CP14" s="148" t="s">
        <v>336</v>
      </c>
      <c r="CQ14" s="150">
        <v>2</v>
      </c>
      <c r="CR14" s="151" t="s">
        <v>532</v>
      </c>
    </row>
    <row r="15" spans="2:96">
      <c r="B15" s="141" t="s">
        <v>216</v>
      </c>
      <c r="C15" s="141" t="s">
        <v>216</v>
      </c>
      <c r="D15" s="141" t="s">
        <v>504</v>
      </c>
      <c r="E15" s="141" t="s">
        <v>216</v>
      </c>
      <c r="F15" s="141" t="s">
        <v>460</v>
      </c>
      <c r="G15" s="141" t="s">
        <v>517</v>
      </c>
      <c r="H15" s="141" t="s">
        <v>216</v>
      </c>
      <c r="I15" s="141" t="s">
        <v>216</v>
      </c>
      <c r="J15" s="141" t="s">
        <v>518</v>
      </c>
      <c r="K15" s="141" t="s">
        <v>462</v>
      </c>
      <c r="L15" s="141" t="s">
        <v>519</v>
      </c>
      <c r="M15" s="141" t="s">
        <v>387</v>
      </c>
      <c r="N15" s="141" t="s">
        <v>465</v>
      </c>
      <c r="O15" s="141" t="s">
        <v>442</v>
      </c>
      <c r="P15" s="141" t="s">
        <v>216</v>
      </c>
      <c r="Q15" s="141" t="s">
        <v>216</v>
      </c>
      <c r="R15" s="141" t="s">
        <v>467</v>
      </c>
      <c r="S15" s="141" t="s">
        <v>520</v>
      </c>
      <c r="T15" s="141" t="s">
        <v>216</v>
      </c>
      <c r="U15" s="141" t="s">
        <v>216</v>
      </c>
      <c r="V15" s="141" t="s">
        <v>216</v>
      </c>
      <c r="W15" s="141" t="s">
        <v>216</v>
      </c>
      <c r="X15" s="141" t="s">
        <v>295</v>
      </c>
      <c r="Y15" s="141" t="s">
        <v>503</v>
      </c>
      <c r="Z15" s="141" t="s">
        <v>216</v>
      </c>
      <c r="AA15" s="141" t="s">
        <v>522</v>
      </c>
      <c r="AB15" s="141" t="s">
        <v>512</v>
      </c>
      <c r="AC15" s="142" t="s">
        <v>52</v>
      </c>
      <c r="AD15" s="142"/>
      <c r="AE15" s="141" t="s">
        <v>216</v>
      </c>
      <c r="AF15" s="141" t="s">
        <v>216</v>
      </c>
      <c r="AG15" s="141" t="s">
        <v>523</v>
      </c>
      <c r="AH15" s="141" t="s">
        <v>216</v>
      </c>
      <c r="AI15" s="141" t="s">
        <v>460</v>
      </c>
      <c r="AJ15" s="141" t="s">
        <v>354</v>
      </c>
      <c r="AK15" s="141" t="s">
        <v>216</v>
      </c>
      <c r="AL15" s="141" t="s">
        <v>216</v>
      </c>
      <c r="AM15" s="141" t="s">
        <v>533</v>
      </c>
      <c r="AN15" s="141" t="s">
        <v>462</v>
      </c>
      <c r="AO15" s="141" t="s">
        <v>534</v>
      </c>
      <c r="AP15" s="141" t="s">
        <v>412</v>
      </c>
      <c r="AQ15" s="141" t="s">
        <v>465</v>
      </c>
      <c r="AR15" s="141" t="s">
        <v>466</v>
      </c>
      <c r="AS15" s="141" t="s">
        <v>216</v>
      </c>
      <c r="AT15" s="141" t="s">
        <v>216</v>
      </c>
      <c r="AU15" s="141" t="s">
        <v>467</v>
      </c>
      <c r="AV15" s="141" t="s">
        <v>535</v>
      </c>
      <c r="AW15" s="141" t="s">
        <v>216</v>
      </c>
      <c r="AX15" s="141" t="s">
        <v>216</v>
      </c>
      <c r="AY15" s="141" t="s">
        <v>216</v>
      </c>
      <c r="AZ15" s="141" t="s">
        <v>216</v>
      </c>
      <c r="BA15" s="141" t="s">
        <v>332</v>
      </c>
      <c r="BB15" s="141" t="s">
        <v>536</v>
      </c>
      <c r="BC15" s="141" t="s">
        <v>216</v>
      </c>
      <c r="BD15" s="141" t="s">
        <v>537</v>
      </c>
      <c r="BE15" s="143" t="s">
        <v>512</v>
      </c>
      <c r="BF15" s="142" t="s">
        <v>52</v>
      </c>
      <c r="BG15" s="142"/>
      <c r="BH15" s="141" t="s">
        <v>216</v>
      </c>
      <c r="BI15" s="141" t="s">
        <v>216</v>
      </c>
      <c r="BJ15" s="141" t="s">
        <v>538</v>
      </c>
      <c r="BK15" s="141" t="s">
        <v>216</v>
      </c>
      <c r="BL15" s="141" t="s">
        <v>539</v>
      </c>
      <c r="BM15" s="141" t="s">
        <v>216</v>
      </c>
      <c r="BN15" s="141" t="s">
        <v>216</v>
      </c>
      <c r="BO15" s="141" t="s">
        <v>216</v>
      </c>
      <c r="BP15" s="141" t="s">
        <v>216</v>
      </c>
      <c r="BQ15" s="141" t="s">
        <v>540</v>
      </c>
      <c r="BR15" s="141" t="s">
        <v>541</v>
      </c>
      <c r="BS15" s="141" t="s">
        <v>216</v>
      </c>
      <c r="BT15" s="141" t="s">
        <v>542</v>
      </c>
      <c r="BU15" s="141" t="s">
        <v>543</v>
      </c>
      <c r="BV15" s="141" t="s">
        <v>216</v>
      </c>
      <c r="BW15" s="141" t="s">
        <v>216</v>
      </c>
      <c r="BX15" s="141" t="s">
        <v>544</v>
      </c>
      <c r="BY15" s="141" t="s">
        <v>216</v>
      </c>
      <c r="BZ15" s="141" t="s">
        <v>216</v>
      </c>
      <c r="CA15" s="141" t="s">
        <v>216</v>
      </c>
      <c r="CB15" s="141" t="s">
        <v>216</v>
      </c>
      <c r="CC15" s="141" t="s">
        <v>216</v>
      </c>
      <c r="CD15" s="141" t="s">
        <v>216</v>
      </c>
      <c r="CE15" s="141" t="s">
        <v>216</v>
      </c>
      <c r="CF15" s="141" t="s">
        <v>216</v>
      </c>
      <c r="CG15" s="141" t="s">
        <v>216</v>
      </c>
      <c r="CH15" s="141" t="s">
        <v>545</v>
      </c>
      <c r="CI15" s="142" t="s">
        <v>52</v>
      </c>
      <c r="CL15" s="147" t="s">
        <v>384</v>
      </c>
      <c r="CM15" s="148" t="s">
        <v>169</v>
      </c>
      <c r="CN15" s="148">
        <v>52012</v>
      </c>
      <c r="CO15" s="149" t="s">
        <v>546</v>
      </c>
      <c r="CP15" s="148" t="s">
        <v>160</v>
      </c>
      <c r="CQ15" s="150">
        <v>3</v>
      </c>
      <c r="CR15" s="151" t="s">
        <v>547</v>
      </c>
    </row>
    <row r="16" spans="2:96">
      <c r="B16" s="141" t="s">
        <v>216</v>
      </c>
      <c r="C16" s="141" t="s">
        <v>216</v>
      </c>
      <c r="D16" s="141" t="s">
        <v>523</v>
      </c>
      <c r="E16" s="141" t="s">
        <v>216</v>
      </c>
      <c r="F16" s="141" t="s">
        <v>548</v>
      </c>
      <c r="G16" s="141" t="s">
        <v>354</v>
      </c>
      <c r="H16" s="141" t="s">
        <v>216</v>
      </c>
      <c r="I16" s="141" t="s">
        <v>216</v>
      </c>
      <c r="J16" s="141" t="s">
        <v>533</v>
      </c>
      <c r="K16" s="141" t="s">
        <v>484</v>
      </c>
      <c r="L16" s="141" t="s">
        <v>534</v>
      </c>
      <c r="M16" s="141" t="s">
        <v>412</v>
      </c>
      <c r="N16" s="141" t="s">
        <v>487</v>
      </c>
      <c r="O16" s="141" t="s">
        <v>466</v>
      </c>
      <c r="P16" s="141" t="s">
        <v>216</v>
      </c>
      <c r="Q16" s="141" t="s">
        <v>216</v>
      </c>
      <c r="R16" s="141" t="s">
        <v>489</v>
      </c>
      <c r="S16" s="141" t="s">
        <v>549</v>
      </c>
      <c r="T16" s="141" t="s">
        <v>216</v>
      </c>
      <c r="U16" s="141" t="s">
        <v>216</v>
      </c>
      <c r="V16" s="141" t="s">
        <v>216</v>
      </c>
      <c r="W16" s="141" t="s">
        <v>216</v>
      </c>
      <c r="X16" s="141" t="s">
        <v>332</v>
      </c>
      <c r="Y16" s="141" t="s">
        <v>521</v>
      </c>
      <c r="Z16" s="141" t="s">
        <v>216</v>
      </c>
      <c r="AA16" s="141" t="s">
        <v>537</v>
      </c>
      <c r="AB16" s="141" t="s">
        <v>530</v>
      </c>
      <c r="AC16" s="142" t="s">
        <v>52</v>
      </c>
      <c r="AD16" s="142"/>
      <c r="AE16" s="141" t="s">
        <v>216</v>
      </c>
      <c r="AF16" s="141" t="s">
        <v>216</v>
      </c>
      <c r="AG16" s="141" t="s">
        <v>538</v>
      </c>
      <c r="AH16" s="141" t="s">
        <v>216</v>
      </c>
      <c r="AI16" s="141" t="s">
        <v>548</v>
      </c>
      <c r="AJ16" s="141" t="s">
        <v>216</v>
      </c>
      <c r="AK16" s="141" t="s">
        <v>216</v>
      </c>
      <c r="AL16" s="141" t="s">
        <v>216</v>
      </c>
      <c r="AM16" s="141" t="s">
        <v>355</v>
      </c>
      <c r="AN16" s="141" t="s">
        <v>484</v>
      </c>
      <c r="AO16" s="141" t="s">
        <v>550</v>
      </c>
      <c r="AP16" s="141" t="s">
        <v>440</v>
      </c>
      <c r="AQ16" s="141" t="s">
        <v>487</v>
      </c>
      <c r="AR16" s="141" t="s">
        <v>551</v>
      </c>
      <c r="AS16" s="141" t="s">
        <v>216</v>
      </c>
      <c r="AT16" s="141" t="s">
        <v>216</v>
      </c>
      <c r="AU16" s="141" t="s">
        <v>489</v>
      </c>
      <c r="AV16" s="141" t="s">
        <v>552</v>
      </c>
      <c r="AW16" s="141" t="s">
        <v>216</v>
      </c>
      <c r="AX16" s="141" t="s">
        <v>216</v>
      </c>
      <c r="AY16" s="141" t="s">
        <v>216</v>
      </c>
      <c r="AZ16" s="141" t="s">
        <v>216</v>
      </c>
      <c r="BA16" s="141" t="s">
        <v>553</v>
      </c>
      <c r="BB16" s="141" t="s">
        <v>216</v>
      </c>
      <c r="BC16" s="141" t="s">
        <v>216</v>
      </c>
      <c r="BD16" s="141" t="s">
        <v>554</v>
      </c>
      <c r="BE16" s="143" t="s">
        <v>530</v>
      </c>
      <c r="BF16" s="142" t="s">
        <v>52</v>
      </c>
      <c r="BG16" s="142"/>
      <c r="BH16" s="141" t="s">
        <v>216</v>
      </c>
      <c r="BI16" s="141" t="s">
        <v>216</v>
      </c>
      <c r="BJ16" s="141" t="s">
        <v>555</v>
      </c>
      <c r="BK16" s="141" t="s">
        <v>216</v>
      </c>
      <c r="BL16" s="141" t="s">
        <v>556</v>
      </c>
      <c r="BM16" s="141" t="s">
        <v>216</v>
      </c>
      <c r="BN16" s="141" t="s">
        <v>216</v>
      </c>
      <c r="BO16" s="141" t="s">
        <v>216</v>
      </c>
      <c r="BP16" s="141" t="s">
        <v>216</v>
      </c>
      <c r="BQ16" s="141" t="s">
        <v>557</v>
      </c>
      <c r="BR16" s="141" t="s">
        <v>558</v>
      </c>
      <c r="BS16" s="141" t="s">
        <v>216</v>
      </c>
      <c r="BT16" s="141" t="s">
        <v>559</v>
      </c>
      <c r="BU16" s="141" t="s">
        <v>560</v>
      </c>
      <c r="BV16" s="141" t="s">
        <v>216</v>
      </c>
      <c r="BW16" s="141" t="s">
        <v>216</v>
      </c>
      <c r="BX16" s="141" t="s">
        <v>561</v>
      </c>
      <c r="BY16" s="141" t="s">
        <v>216</v>
      </c>
      <c r="BZ16" s="141" t="s">
        <v>216</v>
      </c>
      <c r="CA16" s="141" t="s">
        <v>216</v>
      </c>
      <c r="CB16" s="141" t="s">
        <v>216</v>
      </c>
      <c r="CC16" s="141" t="s">
        <v>216</v>
      </c>
      <c r="CD16" s="141" t="s">
        <v>216</v>
      </c>
      <c r="CE16" s="141" t="s">
        <v>216</v>
      </c>
      <c r="CF16" s="141" t="s">
        <v>216</v>
      </c>
      <c r="CG16" s="141" t="s">
        <v>216</v>
      </c>
      <c r="CH16" s="141" t="s">
        <v>446</v>
      </c>
      <c r="CI16" s="142" t="s">
        <v>52</v>
      </c>
      <c r="CL16" s="147" t="s">
        <v>424</v>
      </c>
      <c r="CM16" s="148" t="s">
        <v>169</v>
      </c>
      <c r="CN16" s="148">
        <v>52061</v>
      </c>
      <c r="CO16" s="149" t="s">
        <v>562</v>
      </c>
      <c r="CP16" s="148" t="s">
        <v>336</v>
      </c>
      <c r="CQ16" s="150">
        <v>2</v>
      </c>
      <c r="CR16" s="151" t="s">
        <v>563</v>
      </c>
    </row>
    <row r="17" spans="2:96">
      <c r="B17" s="141" t="s">
        <v>216</v>
      </c>
      <c r="C17" s="141" t="s">
        <v>216</v>
      </c>
      <c r="D17" s="141" t="s">
        <v>538</v>
      </c>
      <c r="E17" s="141" t="s">
        <v>216</v>
      </c>
      <c r="F17" s="141" t="s">
        <v>564</v>
      </c>
      <c r="G17" s="141" t="s">
        <v>216</v>
      </c>
      <c r="H17" s="141" t="s">
        <v>216</v>
      </c>
      <c r="I17" s="141" t="s">
        <v>216</v>
      </c>
      <c r="J17" s="141" t="s">
        <v>355</v>
      </c>
      <c r="K17" s="141" t="s">
        <v>506</v>
      </c>
      <c r="L17" s="141" t="s">
        <v>550</v>
      </c>
      <c r="M17" s="141" t="s">
        <v>440</v>
      </c>
      <c r="N17" s="141" t="s">
        <v>565</v>
      </c>
      <c r="O17" s="141" t="s">
        <v>551</v>
      </c>
      <c r="P17" s="141" t="s">
        <v>216</v>
      </c>
      <c r="Q17" s="141" t="s">
        <v>216</v>
      </c>
      <c r="R17" s="141" t="s">
        <v>510</v>
      </c>
      <c r="S17" s="141" t="s">
        <v>535</v>
      </c>
      <c r="T17" s="141" t="s">
        <v>216</v>
      </c>
      <c r="U17" s="141" t="s">
        <v>216</v>
      </c>
      <c r="V17" s="141" t="s">
        <v>216</v>
      </c>
      <c r="W17" s="141" t="s">
        <v>216</v>
      </c>
      <c r="X17" s="141" t="s">
        <v>553</v>
      </c>
      <c r="Y17" s="141" t="s">
        <v>536</v>
      </c>
      <c r="Z17" s="141" t="s">
        <v>216</v>
      </c>
      <c r="AA17" s="141" t="s">
        <v>554</v>
      </c>
      <c r="AB17" s="141" t="s">
        <v>545</v>
      </c>
      <c r="AC17" s="142" t="s">
        <v>52</v>
      </c>
      <c r="AD17" s="142"/>
      <c r="AE17" s="141" t="s">
        <v>216</v>
      </c>
      <c r="AF17" s="141" t="s">
        <v>216</v>
      </c>
      <c r="AG17" s="141" t="s">
        <v>555</v>
      </c>
      <c r="AH17" s="141" t="s">
        <v>216</v>
      </c>
      <c r="AI17" s="141" t="s">
        <v>566</v>
      </c>
      <c r="AJ17" s="141" t="s">
        <v>216</v>
      </c>
      <c r="AK17" s="141" t="s">
        <v>216</v>
      </c>
      <c r="AL17" s="141" t="s">
        <v>216</v>
      </c>
      <c r="AM17" s="141" t="s">
        <v>567</v>
      </c>
      <c r="AN17" s="141" t="s">
        <v>506</v>
      </c>
      <c r="AO17" s="141" t="s">
        <v>568</v>
      </c>
      <c r="AP17" s="141" t="s">
        <v>464</v>
      </c>
      <c r="AQ17" s="141" t="s">
        <v>508</v>
      </c>
      <c r="AR17" s="141" t="s">
        <v>488</v>
      </c>
      <c r="AS17" s="141" t="s">
        <v>216</v>
      </c>
      <c r="AT17" s="141" t="s">
        <v>216</v>
      </c>
      <c r="AU17" s="141" t="s">
        <v>510</v>
      </c>
      <c r="AV17" s="141" t="s">
        <v>292</v>
      </c>
      <c r="AW17" s="141" t="s">
        <v>216</v>
      </c>
      <c r="AX17" s="141" t="s">
        <v>216</v>
      </c>
      <c r="AY17" s="141" t="s">
        <v>216</v>
      </c>
      <c r="AZ17" s="141" t="s">
        <v>216</v>
      </c>
      <c r="BA17" s="141" t="s">
        <v>569</v>
      </c>
      <c r="BB17" s="141" t="s">
        <v>216</v>
      </c>
      <c r="BC17" s="141" t="s">
        <v>216</v>
      </c>
      <c r="BD17" s="141" t="s">
        <v>570</v>
      </c>
      <c r="BE17" s="143" t="s">
        <v>545</v>
      </c>
      <c r="BF17" s="142" t="s">
        <v>52</v>
      </c>
      <c r="BG17" s="142"/>
      <c r="BH17" s="141" t="s">
        <v>216</v>
      </c>
      <c r="BI17" s="141" t="s">
        <v>216</v>
      </c>
      <c r="BJ17" s="141" t="s">
        <v>571</v>
      </c>
      <c r="BK17" s="141" t="s">
        <v>216</v>
      </c>
      <c r="BL17" s="141" t="s">
        <v>572</v>
      </c>
      <c r="BM17" s="141" t="s">
        <v>216</v>
      </c>
      <c r="BN17" s="141" t="s">
        <v>216</v>
      </c>
      <c r="BO17" s="141" t="s">
        <v>216</v>
      </c>
      <c r="BP17" s="141" t="s">
        <v>216</v>
      </c>
      <c r="BQ17" s="141" t="s">
        <v>573</v>
      </c>
      <c r="BR17" s="141" t="s">
        <v>574</v>
      </c>
      <c r="BS17" s="141" t="s">
        <v>216</v>
      </c>
      <c r="BT17" s="141" t="s">
        <v>575</v>
      </c>
      <c r="BU17" s="141" t="s">
        <v>576</v>
      </c>
      <c r="BV17" s="141" t="s">
        <v>216</v>
      </c>
      <c r="BW17" s="141" t="s">
        <v>216</v>
      </c>
      <c r="BX17" s="141" t="s">
        <v>577</v>
      </c>
      <c r="BY17" s="141" t="s">
        <v>216</v>
      </c>
      <c r="BZ17" s="141" t="s">
        <v>216</v>
      </c>
      <c r="CA17" s="141" t="s">
        <v>216</v>
      </c>
      <c r="CB17" s="141" t="s">
        <v>216</v>
      </c>
      <c r="CC17" s="141" t="s">
        <v>216</v>
      </c>
      <c r="CD17" s="141" t="s">
        <v>216</v>
      </c>
      <c r="CE17" s="141" t="s">
        <v>216</v>
      </c>
      <c r="CF17" s="141" t="s">
        <v>216</v>
      </c>
      <c r="CG17" s="141" t="s">
        <v>216</v>
      </c>
      <c r="CH17" s="141" t="s">
        <v>578</v>
      </c>
      <c r="CI17" s="142" t="s">
        <v>52</v>
      </c>
      <c r="CL17" s="147" t="s">
        <v>449</v>
      </c>
      <c r="CM17" s="148" t="s">
        <v>169</v>
      </c>
      <c r="CN17" s="148">
        <v>52100</v>
      </c>
      <c r="CO17" s="149" t="s">
        <v>579</v>
      </c>
      <c r="CP17" s="148" t="s">
        <v>267</v>
      </c>
      <c r="CQ17" s="150">
        <v>1</v>
      </c>
      <c r="CR17" s="151" t="s">
        <v>580</v>
      </c>
    </row>
    <row r="18" spans="2:96">
      <c r="B18" s="141" t="s">
        <v>216</v>
      </c>
      <c r="C18" s="141" t="s">
        <v>216</v>
      </c>
      <c r="D18" s="141" t="s">
        <v>555</v>
      </c>
      <c r="E18" s="141" t="s">
        <v>216</v>
      </c>
      <c r="F18" s="141" t="s">
        <v>566</v>
      </c>
      <c r="G18" s="141" t="s">
        <v>216</v>
      </c>
      <c r="H18" s="141" t="s">
        <v>216</v>
      </c>
      <c r="I18" s="141" t="s">
        <v>216</v>
      </c>
      <c r="J18" s="141" t="s">
        <v>567</v>
      </c>
      <c r="K18" s="141" t="s">
        <v>525</v>
      </c>
      <c r="L18" s="141" t="s">
        <v>568</v>
      </c>
      <c r="M18" s="141" t="s">
        <v>464</v>
      </c>
      <c r="N18" s="141" t="s">
        <v>508</v>
      </c>
      <c r="O18" s="141" t="s">
        <v>488</v>
      </c>
      <c r="P18" s="141" t="s">
        <v>216</v>
      </c>
      <c r="Q18" s="141" t="s">
        <v>216</v>
      </c>
      <c r="R18" s="141" t="s">
        <v>529</v>
      </c>
      <c r="S18" s="141" t="s">
        <v>552</v>
      </c>
      <c r="T18" s="141" t="s">
        <v>216</v>
      </c>
      <c r="U18" s="141" t="s">
        <v>216</v>
      </c>
      <c r="V18" s="141" t="s">
        <v>216</v>
      </c>
      <c r="W18" s="141" t="s">
        <v>216</v>
      </c>
      <c r="X18" s="141" t="s">
        <v>569</v>
      </c>
      <c r="Y18" s="141" t="s">
        <v>216</v>
      </c>
      <c r="Z18" s="141" t="s">
        <v>216</v>
      </c>
      <c r="AA18" s="141" t="s">
        <v>570</v>
      </c>
      <c r="AB18" s="141" t="s">
        <v>446</v>
      </c>
      <c r="AC18" s="142" t="s">
        <v>52</v>
      </c>
      <c r="AD18" s="142"/>
      <c r="AE18" s="141" t="s">
        <v>216</v>
      </c>
      <c r="AF18" s="141" t="s">
        <v>216</v>
      </c>
      <c r="AG18" s="141" t="s">
        <v>571</v>
      </c>
      <c r="AH18" s="141" t="s">
        <v>216</v>
      </c>
      <c r="AI18" s="141" t="s">
        <v>482</v>
      </c>
      <c r="AJ18" s="141" t="s">
        <v>216</v>
      </c>
      <c r="AK18" s="141" t="s">
        <v>216</v>
      </c>
      <c r="AL18" s="141" t="s">
        <v>216</v>
      </c>
      <c r="AM18" s="141" t="s">
        <v>384</v>
      </c>
      <c r="AN18" s="141" t="s">
        <v>525</v>
      </c>
      <c r="AO18" s="141" t="s">
        <v>386</v>
      </c>
      <c r="AP18" s="141" t="s">
        <v>486</v>
      </c>
      <c r="AQ18" s="141" t="s">
        <v>527</v>
      </c>
      <c r="AR18" s="141" t="s">
        <v>509</v>
      </c>
      <c r="AS18" s="141" t="s">
        <v>216</v>
      </c>
      <c r="AT18" s="141" t="s">
        <v>216</v>
      </c>
      <c r="AU18" s="141" t="s">
        <v>529</v>
      </c>
      <c r="AV18" s="141" t="s">
        <v>581</v>
      </c>
      <c r="AW18" s="141" t="s">
        <v>216</v>
      </c>
      <c r="AX18" s="141" t="s">
        <v>216</v>
      </c>
      <c r="AY18" s="141" t="s">
        <v>216</v>
      </c>
      <c r="AZ18" s="141" t="s">
        <v>216</v>
      </c>
      <c r="BA18" s="141" t="s">
        <v>362</v>
      </c>
      <c r="BB18" s="141" t="s">
        <v>216</v>
      </c>
      <c r="BC18" s="141" t="s">
        <v>216</v>
      </c>
      <c r="BD18" s="141" t="s">
        <v>582</v>
      </c>
      <c r="BE18" s="143" t="s">
        <v>446</v>
      </c>
      <c r="BF18" s="142" t="s">
        <v>52</v>
      </c>
      <c r="BG18" s="142"/>
      <c r="BH18" s="141" t="s">
        <v>216</v>
      </c>
      <c r="BI18" s="141" t="s">
        <v>216</v>
      </c>
      <c r="BJ18" s="141" t="s">
        <v>583</v>
      </c>
      <c r="BK18" s="141" t="s">
        <v>216</v>
      </c>
      <c r="BL18" s="141" t="s">
        <v>584</v>
      </c>
      <c r="BM18" s="141" t="s">
        <v>216</v>
      </c>
      <c r="BN18" s="141" t="s">
        <v>216</v>
      </c>
      <c r="BO18" s="141" t="s">
        <v>216</v>
      </c>
      <c r="BP18" s="141" t="s">
        <v>216</v>
      </c>
      <c r="BQ18" s="141" t="s">
        <v>585</v>
      </c>
      <c r="BR18" s="141" t="s">
        <v>586</v>
      </c>
      <c r="BS18" s="141" t="s">
        <v>216</v>
      </c>
      <c r="BT18" s="141" t="s">
        <v>587</v>
      </c>
      <c r="BU18" s="141" t="s">
        <v>588</v>
      </c>
      <c r="BV18" s="141" t="s">
        <v>216</v>
      </c>
      <c r="BW18" s="141" t="s">
        <v>216</v>
      </c>
      <c r="BX18" s="141" t="s">
        <v>216</v>
      </c>
      <c r="BY18" s="141" t="s">
        <v>216</v>
      </c>
      <c r="BZ18" s="141" t="s">
        <v>216</v>
      </c>
      <c r="CA18" s="141" t="s">
        <v>216</v>
      </c>
      <c r="CB18" s="141" t="s">
        <v>216</v>
      </c>
      <c r="CC18" s="141" t="s">
        <v>216</v>
      </c>
      <c r="CD18" s="141" t="s">
        <v>216</v>
      </c>
      <c r="CE18" s="141" t="s">
        <v>216</v>
      </c>
      <c r="CF18" s="141" t="s">
        <v>216</v>
      </c>
      <c r="CG18" s="141" t="s">
        <v>216</v>
      </c>
      <c r="CH18" s="141" t="s">
        <v>589</v>
      </c>
      <c r="CI18" s="142" t="s">
        <v>52</v>
      </c>
      <c r="CL18" s="147" t="s">
        <v>474</v>
      </c>
      <c r="CM18" s="148" t="s">
        <v>169</v>
      </c>
      <c r="CN18" s="148">
        <v>52071</v>
      </c>
      <c r="CO18" s="149" t="s">
        <v>590</v>
      </c>
      <c r="CP18" s="148" t="s">
        <v>336</v>
      </c>
      <c r="CQ18" s="150">
        <v>2</v>
      </c>
      <c r="CR18" s="151" t="s">
        <v>591</v>
      </c>
    </row>
    <row r="19" spans="2:96">
      <c r="B19" s="141" t="s">
        <v>216</v>
      </c>
      <c r="C19" s="141" t="s">
        <v>216</v>
      </c>
      <c r="D19" s="141" t="s">
        <v>571</v>
      </c>
      <c r="E19" s="141" t="s">
        <v>216</v>
      </c>
      <c r="F19" s="141" t="s">
        <v>482</v>
      </c>
      <c r="G19" s="141" t="s">
        <v>216</v>
      </c>
      <c r="H19" s="141" t="s">
        <v>216</v>
      </c>
      <c r="I19" s="141" t="s">
        <v>216</v>
      </c>
      <c r="J19" s="141" t="s">
        <v>384</v>
      </c>
      <c r="K19" s="141" t="s">
        <v>592</v>
      </c>
      <c r="L19" s="141" t="s">
        <v>386</v>
      </c>
      <c r="M19" s="141" t="s">
        <v>486</v>
      </c>
      <c r="N19" s="141" t="s">
        <v>527</v>
      </c>
      <c r="O19" s="141" t="s">
        <v>509</v>
      </c>
      <c r="P19" s="141" t="s">
        <v>216</v>
      </c>
      <c r="Q19" s="141" t="s">
        <v>216</v>
      </c>
      <c r="R19" s="141" t="s">
        <v>544</v>
      </c>
      <c r="S19" s="141" t="s">
        <v>292</v>
      </c>
      <c r="T19" s="141" t="s">
        <v>216</v>
      </c>
      <c r="U19" s="141" t="s">
        <v>216</v>
      </c>
      <c r="V19" s="141" t="s">
        <v>216</v>
      </c>
      <c r="W19" s="141" t="s">
        <v>216</v>
      </c>
      <c r="X19" s="141" t="s">
        <v>593</v>
      </c>
      <c r="Y19" s="141" t="s">
        <v>216</v>
      </c>
      <c r="Z19" s="141" t="s">
        <v>216</v>
      </c>
      <c r="AA19" s="141" t="s">
        <v>582</v>
      </c>
      <c r="AB19" s="141" t="s">
        <v>594</v>
      </c>
      <c r="AC19" s="142" t="s">
        <v>52</v>
      </c>
      <c r="AD19" s="142"/>
      <c r="AE19" s="141" t="s">
        <v>216</v>
      </c>
      <c r="AF19" s="141" t="s">
        <v>216</v>
      </c>
      <c r="AG19" s="141" t="s">
        <v>595</v>
      </c>
      <c r="AH19" s="141" t="s">
        <v>216</v>
      </c>
      <c r="AI19" s="141" t="s">
        <v>596</v>
      </c>
      <c r="AJ19" s="141" t="s">
        <v>216</v>
      </c>
      <c r="AK19" s="141" t="s">
        <v>216</v>
      </c>
      <c r="AL19" s="141" t="s">
        <v>216</v>
      </c>
      <c r="AM19" s="141" t="s">
        <v>597</v>
      </c>
      <c r="AN19" s="141" t="s">
        <v>592</v>
      </c>
      <c r="AO19" s="141" t="s">
        <v>598</v>
      </c>
      <c r="AP19" s="141" t="s">
        <v>216</v>
      </c>
      <c r="AQ19" s="141" t="s">
        <v>542</v>
      </c>
      <c r="AR19" s="141" t="s">
        <v>528</v>
      </c>
      <c r="AS19" s="141" t="s">
        <v>216</v>
      </c>
      <c r="AT19" s="141" t="s">
        <v>216</v>
      </c>
      <c r="AU19" s="141" t="s">
        <v>544</v>
      </c>
      <c r="AV19" s="141" t="s">
        <v>599</v>
      </c>
      <c r="AW19" s="141" t="s">
        <v>216</v>
      </c>
      <c r="AX19" s="141" t="s">
        <v>216</v>
      </c>
      <c r="AY19" s="141" t="s">
        <v>216</v>
      </c>
      <c r="AZ19" s="141" t="s">
        <v>216</v>
      </c>
      <c r="BA19" s="141" t="s">
        <v>600</v>
      </c>
      <c r="BB19" s="141" t="s">
        <v>216</v>
      </c>
      <c r="BC19" s="141" t="s">
        <v>216</v>
      </c>
      <c r="BD19" s="141" t="s">
        <v>601</v>
      </c>
      <c r="BE19" s="143" t="s">
        <v>578</v>
      </c>
      <c r="BF19" s="142" t="s">
        <v>52</v>
      </c>
      <c r="BG19" s="142"/>
      <c r="BH19" s="141" t="s">
        <v>216</v>
      </c>
      <c r="BI19" s="141" t="s">
        <v>216</v>
      </c>
      <c r="BJ19" s="141" t="s">
        <v>602</v>
      </c>
      <c r="BK19" s="141" t="s">
        <v>216</v>
      </c>
      <c r="BL19" s="141" t="s">
        <v>603</v>
      </c>
      <c r="BM19" s="141" t="s">
        <v>216</v>
      </c>
      <c r="BN19" s="141" t="s">
        <v>216</v>
      </c>
      <c r="BO19" s="141" t="s">
        <v>216</v>
      </c>
      <c r="BP19" s="141" t="s">
        <v>216</v>
      </c>
      <c r="BQ19" s="141" t="s">
        <v>604</v>
      </c>
      <c r="BR19" s="141" t="s">
        <v>216</v>
      </c>
      <c r="BS19" s="141" t="s">
        <v>216</v>
      </c>
      <c r="BT19" s="141" t="s">
        <v>605</v>
      </c>
      <c r="BU19" s="141" t="s">
        <v>606</v>
      </c>
      <c r="BV19" s="141" t="s">
        <v>216</v>
      </c>
      <c r="BW19" s="141" t="s">
        <v>216</v>
      </c>
      <c r="BX19" s="141" t="s">
        <v>216</v>
      </c>
      <c r="BY19" s="141" t="s">
        <v>216</v>
      </c>
      <c r="BZ19" s="141" t="s">
        <v>216</v>
      </c>
      <c r="CA19" s="141" t="s">
        <v>216</v>
      </c>
      <c r="CB19" s="141" t="s">
        <v>216</v>
      </c>
      <c r="CC19" s="141" t="s">
        <v>216</v>
      </c>
      <c r="CD19" s="141" t="s">
        <v>216</v>
      </c>
      <c r="CE19" s="141" t="s">
        <v>216</v>
      </c>
      <c r="CF19" s="141" t="s">
        <v>216</v>
      </c>
      <c r="CG19" s="141" t="s">
        <v>216</v>
      </c>
      <c r="CH19" s="141" t="s">
        <v>471</v>
      </c>
      <c r="CI19" s="142" t="s">
        <v>52</v>
      </c>
      <c r="CL19" s="147" t="s">
        <v>454</v>
      </c>
      <c r="CM19" s="148" t="s">
        <v>169</v>
      </c>
      <c r="CN19" s="148">
        <v>52080</v>
      </c>
      <c r="CO19" s="149" t="s">
        <v>607</v>
      </c>
      <c r="CP19" s="148" t="s">
        <v>336</v>
      </c>
      <c r="CQ19" s="150">
        <v>2</v>
      </c>
      <c r="CR19" s="151" t="s">
        <v>608</v>
      </c>
    </row>
    <row r="20" spans="2:96">
      <c r="B20" s="141" t="s">
        <v>216</v>
      </c>
      <c r="C20" s="141" t="s">
        <v>216</v>
      </c>
      <c r="D20" s="141" t="s">
        <v>595</v>
      </c>
      <c r="E20" s="141" t="s">
        <v>216</v>
      </c>
      <c r="F20" s="141" t="s">
        <v>596</v>
      </c>
      <c r="G20" s="141" t="s">
        <v>216</v>
      </c>
      <c r="H20" s="141" t="s">
        <v>216</v>
      </c>
      <c r="I20" s="141" t="s">
        <v>216</v>
      </c>
      <c r="J20" s="141" t="s">
        <v>597</v>
      </c>
      <c r="K20" s="141" t="s">
        <v>609</v>
      </c>
      <c r="L20" s="141" t="s">
        <v>598</v>
      </c>
      <c r="M20" s="141" t="s">
        <v>216</v>
      </c>
      <c r="N20" s="141" t="s">
        <v>542</v>
      </c>
      <c r="O20" s="141" t="s">
        <v>528</v>
      </c>
      <c r="P20" s="141" t="s">
        <v>216</v>
      </c>
      <c r="Q20" s="141" t="s">
        <v>216</v>
      </c>
      <c r="R20" s="141" t="s">
        <v>561</v>
      </c>
      <c r="S20" s="141" t="s">
        <v>581</v>
      </c>
      <c r="T20" s="141" t="s">
        <v>216</v>
      </c>
      <c r="U20" s="141" t="s">
        <v>216</v>
      </c>
      <c r="V20" s="141" t="s">
        <v>216</v>
      </c>
      <c r="W20" s="141" t="s">
        <v>216</v>
      </c>
      <c r="X20" s="141" t="s">
        <v>362</v>
      </c>
      <c r="Y20" s="141" t="s">
        <v>216</v>
      </c>
      <c r="Z20" s="141" t="s">
        <v>216</v>
      </c>
      <c r="AA20" s="141" t="s">
        <v>601</v>
      </c>
      <c r="AB20" s="141" t="s">
        <v>578</v>
      </c>
      <c r="AC20" s="142" t="s">
        <v>52</v>
      </c>
      <c r="AD20" s="142"/>
      <c r="AE20" s="141" t="s">
        <v>216</v>
      </c>
      <c r="AF20" s="141" t="s">
        <v>216</v>
      </c>
      <c r="AG20" s="141" t="s">
        <v>583</v>
      </c>
      <c r="AH20" s="141" t="s">
        <v>216</v>
      </c>
      <c r="AI20" s="141" t="s">
        <v>505</v>
      </c>
      <c r="AJ20" s="141" t="s">
        <v>216</v>
      </c>
      <c r="AK20" s="141" t="s">
        <v>216</v>
      </c>
      <c r="AL20" s="141" t="s">
        <v>216</v>
      </c>
      <c r="AM20" s="141" t="s">
        <v>409</v>
      </c>
      <c r="AN20" s="141" t="s">
        <v>609</v>
      </c>
      <c r="AO20" s="141" t="s">
        <v>411</v>
      </c>
      <c r="AP20" s="141" t="s">
        <v>216</v>
      </c>
      <c r="AQ20" s="141" t="s">
        <v>559</v>
      </c>
      <c r="AR20" s="141" t="s">
        <v>543</v>
      </c>
      <c r="AS20" s="141" t="s">
        <v>216</v>
      </c>
      <c r="AT20" s="141" t="s">
        <v>216</v>
      </c>
      <c r="AU20" s="141" t="s">
        <v>561</v>
      </c>
      <c r="AV20" s="141" t="s">
        <v>610</v>
      </c>
      <c r="AW20" s="141" t="s">
        <v>216</v>
      </c>
      <c r="AX20" s="141" t="s">
        <v>216</v>
      </c>
      <c r="AY20" s="141" t="s">
        <v>216</v>
      </c>
      <c r="AZ20" s="141" t="s">
        <v>216</v>
      </c>
      <c r="BA20" s="141" t="s">
        <v>611</v>
      </c>
      <c r="BB20" s="141" t="s">
        <v>216</v>
      </c>
      <c r="BC20" s="141" t="s">
        <v>216</v>
      </c>
      <c r="BD20" s="141" t="s">
        <v>392</v>
      </c>
      <c r="BE20" s="143" t="s">
        <v>589</v>
      </c>
      <c r="BF20" s="142" t="s">
        <v>52</v>
      </c>
      <c r="BG20" s="142"/>
      <c r="BH20" s="141" t="s">
        <v>216</v>
      </c>
      <c r="BI20" s="141" t="s">
        <v>216</v>
      </c>
      <c r="BJ20" s="141" t="s">
        <v>216</v>
      </c>
      <c r="BK20" s="141" t="s">
        <v>216</v>
      </c>
      <c r="BL20" s="141" t="s">
        <v>612</v>
      </c>
      <c r="BM20" s="141" t="s">
        <v>216</v>
      </c>
      <c r="BN20" s="141" t="s">
        <v>216</v>
      </c>
      <c r="BO20" s="141" t="s">
        <v>216</v>
      </c>
      <c r="BP20" s="141" t="s">
        <v>216</v>
      </c>
      <c r="BQ20" s="141" t="s">
        <v>216</v>
      </c>
      <c r="BR20" s="141" t="s">
        <v>216</v>
      </c>
      <c r="BS20" s="141" t="s">
        <v>216</v>
      </c>
      <c r="BT20" s="141" t="s">
        <v>613</v>
      </c>
      <c r="BU20" s="141" t="s">
        <v>614</v>
      </c>
      <c r="BV20" s="141" t="s">
        <v>216</v>
      </c>
      <c r="BW20" s="141" t="s">
        <v>216</v>
      </c>
      <c r="BX20" s="141" t="s">
        <v>216</v>
      </c>
      <c r="BY20" s="141" t="s">
        <v>216</v>
      </c>
      <c r="BZ20" s="141" t="s">
        <v>216</v>
      </c>
      <c r="CA20" s="141" t="s">
        <v>216</v>
      </c>
      <c r="CB20" s="141" t="s">
        <v>216</v>
      </c>
      <c r="CC20" s="141" t="s">
        <v>216</v>
      </c>
      <c r="CD20" s="141" t="s">
        <v>216</v>
      </c>
      <c r="CE20" s="141" t="s">
        <v>216</v>
      </c>
      <c r="CF20" s="141" t="s">
        <v>216</v>
      </c>
      <c r="CG20" s="141" t="s">
        <v>216</v>
      </c>
      <c r="CH20" s="141" t="s">
        <v>615</v>
      </c>
      <c r="CI20" s="142" t="s">
        <v>52</v>
      </c>
      <c r="CL20" s="147" t="s">
        <v>518</v>
      </c>
      <c r="CM20" s="148" t="s">
        <v>169</v>
      </c>
      <c r="CN20" s="148">
        <v>52150</v>
      </c>
      <c r="CO20" s="149" t="s">
        <v>616</v>
      </c>
      <c r="CP20" s="148" t="s">
        <v>336</v>
      </c>
      <c r="CQ20" s="150">
        <v>2</v>
      </c>
      <c r="CR20" s="151" t="s">
        <v>616</v>
      </c>
    </row>
    <row r="21" spans="2:96">
      <c r="B21" s="141" t="s">
        <v>216</v>
      </c>
      <c r="C21" s="141" t="s">
        <v>216</v>
      </c>
      <c r="D21" s="141" t="s">
        <v>583</v>
      </c>
      <c r="E21" s="141" t="s">
        <v>216</v>
      </c>
      <c r="F21" s="141" t="s">
        <v>505</v>
      </c>
      <c r="G21" s="141" t="s">
        <v>216</v>
      </c>
      <c r="H21" s="141" t="s">
        <v>216</v>
      </c>
      <c r="I21" s="141" t="s">
        <v>216</v>
      </c>
      <c r="J21" s="141" t="s">
        <v>409</v>
      </c>
      <c r="K21" s="141" t="s">
        <v>617</v>
      </c>
      <c r="L21" s="141" t="s">
        <v>411</v>
      </c>
      <c r="M21" s="141" t="s">
        <v>216</v>
      </c>
      <c r="N21" s="141" t="s">
        <v>559</v>
      </c>
      <c r="O21" s="141" t="s">
        <v>543</v>
      </c>
      <c r="P21" s="141" t="s">
        <v>216</v>
      </c>
      <c r="Q21" s="141" t="s">
        <v>216</v>
      </c>
      <c r="R21" s="141" t="s">
        <v>618</v>
      </c>
      <c r="S21" s="141" t="s">
        <v>599</v>
      </c>
      <c r="T21" s="141" t="s">
        <v>216</v>
      </c>
      <c r="U21" s="141" t="s">
        <v>216</v>
      </c>
      <c r="V21" s="141" t="s">
        <v>216</v>
      </c>
      <c r="W21" s="141" t="s">
        <v>216</v>
      </c>
      <c r="X21" s="141" t="s">
        <v>600</v>
      </c>
      <c r="Y21" s="141" t="s">
        <v>216</v>
      </c>
      <c r="Z21" s="141" t="s">
        <v>216</v>
      </c>
      <c r="AA21" s="141" t="s">
        <v>392</v>
      </c>
      <c r="AB21" s="141" t="s">
        <v>589</v>
      </c>
      <c r="AC21" s="142" t="s">
        <v>52</v>
      </c>
      <c r="AD21" s="142"/>
      <c r="AE21" s="141" t="s">
        <v>216</v>
      </c>
      <c r="AF21" s="141" t="s">
        <v>216</v>
      </c>
      <c r="AG21" s="141" t="s">
        <v>602</v>
      </c>
      <c r="AH21" s="141" t="s">
        <v>216</v>
      </c>
      <c r="AI21" s="141" t="s">
        <v>619</v>
      </c>
      <c r="AJ21" s="141" t="s">
        <v>216</v>
      </c>
      <c r="AK21" s="141" t="s">
        <v>216</v>
      </c>
      <c r="AL21" s="141" t="s">
        <v>216</v>
      </c>
      <c r="AM21" s="141" t="s">
        <v>620</v>
      </c>
      <c r="AN21" s="141" t="s">
        <v>617</v>
      </c>
      <c r="AO21" s="141" t="s">
        <v>621</v>
      </c>
      <c r="AP21" s="141" t="s">
        <v>216</v>
      </c>
      <c r="AQ21" s="141" t="s">
        <v>575</v>
      </c>
      <c r="AR21" s="141" t="s">
        <v>560</v>
      </c>
      <c r="AS21" s="141" t="s">
        <v>216</v>
      </c>
      <c r="AT21" s="141" t="s">
        <v>216</v>
      </c>
      <c r="AU21" s="141" t="s">
        <v>577</v>
      </c>
      <c r="AV21" s="141" t="s">
        <v>622</v>
      </c>
      <c r="AW21" s="141" t="s">
        <v>216</v>
      </c>
      <c r="AX21" s="141" t="s">
        <v>216</v>
      </c>
      <c r="AY21" s="141" t="s">
        <v>216</v>
      </c>
      <c r="AZ21" s="141" t="s">
        <v>216</v>
      </c>
      <c r="BA21" s="141" t="s">
        <v>623</v>
      </c>
      <c r="BB21" s="141" t="s">
        <v>216</v>
      </c>
      <c r="BC21" s="141" t="s">
        <v>216</v>
      </c>
      <c r="BD21" s="141" t="s">
        <v>418</v>
      </c>
      <c r="BE21" s="143" t="s">
        <v>471</v>
      </c>
      <c r="BF21" s="142" t="s">
        <v>52</v>
      </c>
      <c r="BG21" s="142"/>
      <c r="BH21" s="141" t="s">
        <v>216</v>
      </c>
      <c r="BI21" s="141" t="s">
        <v>216</v>
      </c>
      <c r="BJ21" s="141" t="s">
        <v>216</v>
      </c>
      <c r="BK21" s="141" t="s">
        <v>216</v>
      </c>
      <c r="BL21" s="141" t="s">
        <v>624</v>
      </c>
      <c r="BM21" s="141" t="s">
        <v>216</v>
      </c>
      <c r="BN21" s="141" t="s">
        <v>216</v>
      </c>
      <c r="BO21" s="141" t="s">
        <v>216</v>
      </c>
      <c r="BP21" s="141" t="s">
        <v>216</v>
      </c>
      <c r="BQ21" s="141" t="s">
        <v>216</v>
      </c>
      <c r="BR21" s="141" t="s">
        <v>216</v>
      </c>
      <c r="BS21" s="141" t="s">
        <v>216</v>
      </c>
      <c r="BT21" s="141" t="s">
        <v>625</v>
      </c>
      <c r="BU21" s="141" t="s">
        <v>626</v>
      </c>
      <c r="BV21" s="141" t="s">
        <v>216</v>
      </c>
      <c r="BW21" s="141" t="s">
        <v>216</v>
      </c>
      <c r="BX21" s="141" t="s">
        <v>216</v>
      </c>
      <c r="BY21" s="141" t="s">
        <v>216</v>
      </c>
      <c r="BZ21" s="141" t="s">
        <v>216</v>
      </c>
      <c r="CA21" s="141" t="s">
        <v>216</v>
      </c>
      <c r="CB21" s="141" t="s">
        <v>216</v>
      </c>
      <c r="CC21" s="141" t="s">
        <v>216</v>
      </c>
      <c r="CD21" s="141" t="s">
        <v>216</v>
      </c>
      <c r="CE21" s="141" t="s">
        <v>216</v>
      </c>
      <c r="CF21" s="141" t="s">
        <v>216</v>
      </c>
      <c r="CG21" s="141" t="s">
        <v>216</v>
      </c>
      <c r="CH21" s="141" t="s">
        <v>627</v>
      </c>
      <c r="CI21" s="142" t="s">
        <v>52</v>
      </c>
      <c r="CL21" s="147" t="s">
        <v>533</v>
      </c>
      <c r="CM21" s="148" t="s">
        <v>169</v>
      </c>
      <c r="CN21" s="148">
        <v>52021</v>
      </c>
      <c r="CO21" s="149" t="s">
        <v>628</v>
      </c>
      <c r="CP21" s="148" t="s">
        <v>336</v>
      </c>
      <c r="CQ21" s="150">
        <v>2</v>
      </c>
      <c r="CR21" s="151" t="s">
        <v>628</v>
      </c>
    </row>
    <row r="22" spans="2:96">
      <c r="B22" s="141" t="s">
        <v>216</v>
      </c>
      <c r="C22" s="141" t="s">
        <v>216</v>
      </c>
      <c r="D22" s="141" t="s">
        <v>602</v>
      </c>
      <c r="E22" s="141" t="s">
        <v>216</v>
      </c>
      <c r="F22" s="141" t="s">
        <v>619</v>
      </c>
      <c r="G22" s="141" t="s">
        <v>216</v>
      </c>
      <c r="H22" s="141" t="s">
        <v>216</v>
      </c>
      <c r="I22" s="141" t="s">
        <v>216</v>
      </c>
      <c r="J22" s="141" t="s">
        <v>620</v>
      </c>
      <c r="K22" s="141" t="s">
        <v>629</v>
      </c>
      <c r="L22" s="141" t="s">
        <v>621</v>
      </c>
      <c r="M22" s="141" t="s">
        <v>216</v>
      </c>
      <c r="N22" s="141" t="s">
        <v>575</v>
      </c>
      <c r="O22" s="141" t="s">
        <v>560</v>
      </c>
      <c r="P22" s="141" t="s">
        <v>216</v>
      </c>
      <c r="Q22" s="141" t="s">
        <v>216</v>
      </c>
      <c r="R22" s="141" t="s">
        <v>577</v>
      </c>
      <c r="S22" s="141" t="s">
        <v>610</v>
      </c>
      <c r="T22" s="141" t="s">
        <v>216</v>
      </c>
      <c r="U22" s="141" t="s">
        <v>216</v>
      </c>
      <c r="V22" s="141" t="s">
        <v>216</v>
      </c>
      <c r="W22" s="141" t="s">
        <v>216</v>
      </c>
      <c r="X22" s="141" t="s">
        <v>611</v>
      </c>
      <c r="Y22" s="141" t="s">
        <v>216</v>
      </c>
      <c r="Z22" s="141" t="s">
        <v>216</v>
      </c>
      <c r="AA22" s="141" t="s">
        <v>418</v>
      </c>
      <c r="AB22" s="141" t="s">
        <v>471</v>
      </c>
      <c r="AC22" s="142" t="s">
        <v>52</v>
      </c>
      <c r="AD22" s="142"/>
      <c r="AE22" s="141" t="s">
        <v>216</v>
      </c>
      <c r="AF22" s="141" t="s">
        <v>216</v>
      </c>
      <c r="AG22" s="141" t="s">
        <v>216</v>
      </c>
      <c r="AH22" s="141" t="s">
        <v>216</v>
      </c>
      <c r="AI22" s="141" t="s">
        <v>630</v>
      </c>
      <c r="AJ22" s="141" t="s">
        <v>216</v>
      </c>
      <c r="AK22" s="141" t="s">
        <v>216</v>
      </c>
      <c r="AL22" s="141" t="s">
        <v>216</v>
      </c>
      <c r="AM22" s="141" t="s">
        <v>437</v>
      </c>
      <c r="AN22" s="141" t="s">
        <v>629</v>
      </c>
      <c r="AO22" s="141" t="s">
        <v>631</v>
      </c>
      <c r="AP22" s="141" t="s">
        <v>216</v>
      </c>
      <c r="AQ22" s="141" t="s">
        <v>587</v>
      </c>
      <c r="AR22" s="141" t="s">
        <v>576</v>
      </c>
      <c r="AS22" s="141" t="s">
        <v>216</v>
      </c>
      <c r="AT22" s="141" t="s">
        <v>216</v>
      </c>
      <c r="AU22" s="141" t="s">
        <v>216</v>
      </c>
      <c r="AV22" s="141" t="s">
        <v>330</v>
      </c>
      <c r="AW22" s="141" t="s">
        <v>216</v>
      </c>
      <c r="AX22" s="141" t="s">
        <v>216</v>
      </c>
      <c r="AY22" s="141" t="s">
        <v>216</v>
      </c>
      <c r="AZ22" s="141" t="s">
        <v>216</v>
      </c>
      <c r="BA22" s="141" t="s">
        <v>391</v>
      </c>
      <c r="BB22" s="141" t="s">
        <v>216</v>
      </c>
      <c r="BC22" s="141" t="s">
        <v>216</v>
      </c>
      <c r="BD22" s="141" t="s">
        <v>445</v>
      </c>
      <c r="BE22" s="143" t="s">
        <v>615</v>
      </c>
      <c r="BF22" s="142" t="s">
        <v>52</v>
      </c>
      <c r="BG22" s="142"/>
      <c r="BH22" s="141" t="s">
        <v>216</v>
      </c>
      <c r="BI22" s="141" t="s">
        <v>216</v>
      </c>
      <c r="BJ22" s="141" t="s">
        <v>216</v>
      </c>
      <c r="BK22" s="141" t="s">
        <v>216</v>
      </c>
      <c r="BL22" s="141" t="s">
        <v>632</v>
      </c>
      <c r="BM22" s="141" t="s">
        <v>216</v>
      </c>
      <c r="BN22" s="141" t="s">
        <v>216</v>
      </c>
      <c r="BO22" s="141" t="s">
        <v>216</v>
      </c>
      <c r="BP22" s="141" t="s">
        <v>216</v>
      </c>
      <c r="BQ22" s="141" t="s">
        <v>216</v>
      </c>
      <c r="BR22" s="141" t="s">
        <v>216</v>
      </c>
      <c r="BS22" s="141" t="s">
        <v>216</v>
      </c>
      <c r="BT22" s="141" t="s">
        <v>633</v>
      </c>
      <c r="BU22" s="141" t="s">
        <v>634</v>
      </c>
      <c r="BV22" s="141" t="s">
        <v>216</v>
      </c>
      <c r="BW22" s="141" t="s">
        <v>216</v>
      </c>
      <c r="BX22" s="141" t="s">
        <v>216</v>
      </c>
      <c r="BY22" s="141" t="s">
        <v>216</v>
      </c>
      <c r="BZ22" s="141" t="s">
        <v>216</v>
      </c>
      <c r="CA22" s="141" t="s">
        <v>216</v>
      </c>
      <c r="CB22" s="141" t="s">
        <v>216</v>
      </c>
      <c r="CC22" s="141" t="s">
        <v>216</v>
      </c>
      <c r="CD22" s="141" t="s">
        <v>216</v>
      </c>
      <c r="CE22" s="141" t="s">
        <v>216</v>
      </c>
      <c r="CF22" s="141" t="s">
        <v>216</v>
      </c>
      <c r="CG22" s="141" t="s">
        <v>216</v>
      </c>
      <c r="CH22" s="141" t="s">
        <v>216</v>
      </c>
      <c r="CI22" s="142" t="s">
        <v>52</v>
      </c>
      <c r="CL22" s="147" t="s">
        <v>355</v>
      </c>
      <c r="CM22" s="148" t="s">
        <v>169</v>
      </c>
      <c r="CN22" s="148">
        <v>52043</v>
      </c>
      <c r="CO22" s="149" t="s">
        <v>635</v>
      </c>
      <c r="CP22" s="148" t="s">
        <v>160</v>
      </c>
      <c r="CQ22" s="150">
        <v>3</v>
      </c>
      <c r="CR22" s="151" t="s">
        <v>636</v>
      </c>
    </row>
    <row r="23" spans="2:96">
      <c r="B23" s="141" t="s">
        <v>216</v>
      </c>
      <c r="C23" s="141" t="s">
        <v>216</v>
      </c>
      <c r="D23" s="141" t="s">
        <v>216</v>
      </c>
      <c r="E23" s="141" t="s">
        <v>216</v>
      </c>
      <c r="F23" s="141" t="s">
        <v>630</v>
      </c>
      <c r="G23" s="141" t="s">
        <v>216</v>
      </c>
      <c r="H23" s="141" t="s">
        <v>216</v>
      </c>
      <c r="I23" s="141" t="s">
        <v>216</v>
      </c>
      <c r="J23" s="141" t="s">
        <v>437</v>
      </c>
      <c r="K23" s="141" t="s">
        <v>637</v>
      </c>
      <c r="L23" s="141" t="s">
        <v>631</v>
      </c>
      <c r="M23" s="141" t="s">
        <v>216</v>
      </c>
      <c r="N23" s="141" t="s">
        <v>587</v>
      </c>
      <c r="O23" s="141" t="s">
        <v>576</v>
      </c>
      <c r="P23" s="141" t="s">
        <v>216</v>
      </c>
      <c r="Q23" s="141" t="s">
        <v>216</v>
      </c>
      <c r="R23" s="141" t="s">
        <v>216</v>
      </c>
      <c r="S23" s="141" t="s">
        <v>622</v>
      </c>
      <c r="T23" s="141" t="s">
        <v>216</v>
      </c>
      <c r="U23" s="141" t="s">
        <v>216</v>
      </c>
      <c r="V23" s="141" t="s">
        <v>216</v>
      </c>
      <c r="W23" s="141" t="s">
        <v>216</v>
      </c>
      <c r="X23" s="141" t="s">
        <v>623</v>
      </c>
      <c r="Y23" s="141" t="s">
        <v>216</v>
      </c>
      <c r="Z23" s="141" t="s">
        <v>216</v>
      </c>
      <c r="AA23" s="141" t="s">
        <v>445</v>
      </c>
      <c r="AB23" s="141" t="s">
        <v>615</v>
      </c>
      <c r="AC23" s="142" t="s">
        <v>52</v>
      </c>
      <c r="AD23" s="142"/>
      <c r="AE23" s="141" t="s">
        <v>216</v>
      </c>
      <c r="AF23" s="141" t="s">
        <v>216</v>
      </c>
      <c r="AG23" s="141" t="s">
        <v>216</v>
      </c>
      <c r="AH23" s="141" t="s">
        <v>216</v>
      </c>
      <c r="AI23" s="141" t="s">
        <v>524</v>
      </c>
      <c r="AJ23" s="141" t="s">
        <v>216</v>
      </c>
      <c r="AK23" s="141" t="s">
        <v>216</v>
      </c>
      <c r="AL23" s="141" t="s">
        <v>216</v>
      </c>
      <c r="AM23" s="141" t="s">
        <v>461</v>
      </c>
      <c r="AN23" s="141" t="s">
        <v>637</v>
      </c>
      <c r="AO23" s="141" t="s">
        <v>638</v>
      </c>
      <c r="AP23" s="141" t="s">
        <v>216</v>
      </c>
      <c r="AQ23" s="141" t="s">
        <v>605</v>
      </c>
      <c r="AR23" s="141" t="s">
        <v>639</v>
      </c>
      <c r="AS23" s="141" t="s">
        <v>216</v>
      </c>
      <c r="AT23" s="141" t="s">
        <v>216</v>
      </c>
      <c r="AU23" s="141" t="s">
        <v>216</v>
      </c>
      <c r="AV23" s="141" t="s">
        <v>640</v>
      </c>
      <c r="AW23" s="141" t="s">
        <v>216</v>
      </c>
      <c r="AX23" s="141" t="s">
        <v>216</v>
      </c>
      <c r="AY23" s="141" t="s">
        <v>216</v>
      </c>
      <c r="AZ23" s="141" t="s">
        <v>216</v>
      </c>
      <c r="BA23" s="141" t="s">
        <v>417</v>
      </c>
      <c r="BB23" s="141" t="s">
        <v>216</v>
      </c>
      <c r="BC23" s="141" t="s">
        <v>216</v>
      </c>
      <c r="BD23" s="141" t="s">
        <v>641</v>
      </c>
      <c r="BE23" s="143" t="s">
        <v>627</v>
      </c>
      <c r="BF23" s="142" t="s">
        <v>52</v>
      </c>
      <c r="BG23" s="142"/>
      <c r="BH23" s="141" t="s">
        <v>216</v>
      </c>
      <c r="BI23" s="141" t="s">
        <v>216</v>
      </c>
      <c r="BJ23" s="141" t="s">
        <v>216</v>
      </c>
      <c r="BK23" s="141" t="s">
        <v>216</v>
      </c>
      <c r="BL23" s="141" t="s">
        <v>642</v>
      </c>
      <c r="BM23" s="141" t="s">
        <v>216</v>
      </c>
      <c r="BN23" s="141" t="s">
        <v>216</v>
      </c>
      <c r="BO23" s="141" t="s">
        <v>216</v>
      </c>
      <c r="BP23" s="141" t="s">
        <v>216</v>
      </c>
      <c r="BQ23" s="141" t="s">
        <v>216</v>
      </c>
      <c r="BR23" s="141" t="s">
        <v>216</v>
      </c>
      <c r="BS23" s="141" t="s">
        <v>216</v>
      </c>
      <c r="BT23" s="141" t="s">
        <v>643</v>
      </c>
      <c r="BU23" s="141" t="s">
        <v>644</v>
      </c>
      <c r="BV23" s="141" t="s">
        <v>216</v>
      </c>
      <c r="BW23" s="141" t="s">
        <v>216</v>
      </c>
      <c r="BX23" s="141" t="s">
        <v>216</v>
      </c>
      <c r="BY23" s="141" t="s">
        <v>216</v>
      </c>
      <c r="BZ23" s="141" t="s">
        <v>216</v>
      </c>
      <c r="CA23" s="141" t="s">
        <v>216</v>
      </c>
      <c r="CB23" s="141" t="s">
        <v>216</v>
      </c>
      <c r="CC23" s="141" t="s">
        <v>216</v>
      </c>
      <c r="CD23" s="141" t="s">
        <v>216</v>
      </c>
      <c r="CE23" s="141" t="s">
        <v>216</v>
      </c>
      <c r="CF23" s="141" t="s">
        <v>216</v>
      </c>
      <c r="CG23" s="141" t="s">
        <v>216</v>
      </c>
      <c r="CH23" s="141" t="s">
        <v>216</v>
      </c>
      <c r="CI23" s="142" t="s">
        <v>52</v>
      </c>
      <c r="CL23" s="147" t="s">
        <v>578</v>
      </c>
      <c r="CM23" s="148" t="s">
        <v>187</v>
      </c>
      <c r="CN23" s="148">
        <v>17051</v>
      </c>
      <c r="CO23" s="149" t="s">
        <v>645</v>
      </c>
      <c r="CP23" s="148" t="s">
        <v>160</v>
      </c>
      <c r="CQ23" s="150">
        <v>3</v>
      </c>
      <c r="CR23" s="151" t="s">
        <v>646</v>
      </c>
    </row>
    <row r="24" spans="2:96">
      <c r="B24" s="141" t="s">
        <v>216</v>
      </c>
      <c r="C24" s="141" t="s">
        <v>216</v>
      </c>
      <c r="D24" s="141" t="s">
        <v>216</v>
      </c>
      <c r="E24" s="141" t="s">
        <v>216</v>
      </c>
      <c r="F24" s="141" t="s">
        <v>524</v>
      </c>
      <c r="G24" s="141" t="s">
        <v>216</v>
      </c>
      <c r="H24" s="141" t="s">
        <v>216</v>
      </c>
      <c r="I24" s="141" t="s">
        <v>216</v>
      </c>
      <c r="J24" s="141" t="s">
        <v>461</v>
      </c>
      <c r="K24" s="141" t="s">
        <v>647</v>
      </c>
      <c r="L24" s="141" t="s">
        <v>638</v>
      </c>
      <c r="M24" s="141" t="s">
        <v>216</v>
      </c>
      <c r="N24" s="141" t="s">
        <v>605</v>
      </c>
      <c r="O24" s="141" t="s">
        <v>639</v>
      </c>
      <c r="P24" s="141" t="s">
        <v>216</v>
      </c>
      <c r="Q24" s="141" t="s">
        <v>216</v>
      </c>
      <c r="R24" s="141" t="s">
        <v>216</v>
      </c>
      <c r="S24" s="141" t="s">
        <v>330</v>
      </c>
      <c r="T24" s="141" t="s">
        <v>216</v>
      </c>
      <c r="U24" s="141" t="s">
        <v>216</v>
      </c>
      <c r="V24" s="141" t="s">
        <v>216</v>
      </c>
      <c r="W24" s="141" t="s">
        <v>216</v>
      </c>
      <c r="X24" s="141" t="s">
        <v>391</v>
      </c>
      <c r="Y24" s="141" t="s">
        <v>216</v>
      </c>
      <c r="Z24" s="141" t="s">
        <v>216</v>
      </c>
      <c r="AA24" s="141" t="s">
        <v>641</v>
      </c>
      <c r="AB24" s="141" t="s">
        <v>627</v>
      </c>
      <c r="AC24" s="142" t="s">
        <v>52</v>
      </c>
      <c r="AD24" s="142"/>
      <c r="AE24" s="141" t="s">
        <v>216</v>
      </c>
      <c r="AF24" s="141" t="s">
        <v>216</v>
      </c>
      <c r="AG24" s="141" t="s">
        <v>216</v>
      </c>
      <c r="AH24" s="141" t="s">
        <v>216</v>
      </c>
      <c r="AI24" s="141" t="s">
        <v>539</v>
      </c>
      <c r="AJ24" s="141" t="s">
        <v>216</v>
      </c>
      <c r="AK24" s="141" t="s">
        <v>216</v>
      </c>
      <c r="AL24" s="141" t="s">
        <v>216</v>
      </c>
      <c r="AM24" s="141" t="s">
        <v>483</v>
      </c>
      <c r="AN24" s="141" t="s">
        <v>647</v>
      </c>
      <c r="AO24" s="141" t="s">
        <v>648</v>
      </c>
      <c r="AP24" s="141" t="s">
        <v>216</v>
      </c>
      <c r="AQ24" s="141" t="s">
        <v>649</v>
      </c>
      <c r="AR24" s="141" t="s">
        <v>650</v>
      </c>
      <c r="AS24" s="141" t="s">
        <v>216</v>
      </c>
      <c r="AT24" s="141" t="s">
        <v>216</v>
      </c>
      <c r="AU24" s="141" t="s">
        <v>216</v>
      </c>
      <c r="AV24" s="141" t="s">
        <v>651</v>
      </c>
      <c r="AW24" s="141" t="s">
        <v>216</v>
      </c>
      <c r="AX24" s="141" t="s">
        <v>216</v>
      </c>
      <c r="AY24" s="141" t="s">
        <v>216</v>
      </c>
      <c r="AZ24" s="141" t="s">
        <v>216</v>
      </c>
      <c r="BA24" s="141" t="s">
        <v>652</v>
      </c>
      <c r="BB24" s="141" t="s">
        <v>216</v>
      </c>
      <c r="BC24" s="141" t="s">
        <v>216</v>
      </c>
      <c r="BD24" s="141" t="s">
        <v>653</v>
      </c>
      <c r="BE24" s="143" t="s">
        <v>216</v>
      </c>
      <c r="BF24" s="142" t="s">
        <v>52</v>
      </c>
      <c r="BG24" s="142"/>
      <c r="BH24" s="141" t="s">
        <v>216</v>
      </c>
      <c r="BI24" s="141" t="s">
        <v>216</v>
      </c>
      <c r="BJ24" s="141" t="s">
        <v>216</v>
      </c>
      <c r="BK24" s="141" t="s">
        <v>216</v>
      </c>
      <c r="BL24" s="141" t="s">
        <v>654</v>
      </c>
      <c r="BM24" s="141" t="s">
        <v>216</v>
      </c>
      <c r="BN24" s="141" t="s">
        <v>216</v>
      </c>
      <c r="BO24" s="141" t="s">
        <v>216</v>
      </c>
      <c r="BP24" s="141" t="s">
        <v>216</v>
      </c>
      <c r="BQ24" s="141" t="s">
        <v>216</v>
      </c>
      <c r="BR24" s="141" t="s">
        <v>216</v>
      </c>
      <c r="BS24" s="141" t="s">
        <v>216</v>
      </c>
      <c r="BT24" s="141" t="s">
        <v>655</v>
      </c>
      <c r="BU24" s="141" t="s">
        <v>656</v>
      </c>
      <c r="BV24" s="141" t="s">
        <v>216</v>
      </c>
      <c r="BW24" s="141" t="s">
        <v>216</v>
      </c>
      <c r="BX24" s="141" t="s">
        <v>216</v>
      </c>
      <c r="BY24" s="141" t="s">
        <v>216</v>
      </c>
      <c r="BZ24" s="141" t="s">
        <v>216</v>
      </c>
      <c r="CA24" s="141" t="s">
        <v>216</v>
      </c>
      <c r="CB24" s="141" t="s">
        <v>216</v>
      </c>
      <c r="CC24" s="141" t="s">
        <v>216</v>
      </c>
      <c r="CD24" s="141" t="s">
        <v>216</v>
      </c>
      <c r="CE24" s="141" t="s">
        <v>216</v>
      </c>
      <c r="CF24" s="141" t="s">
        <v>216</v>
      </c>
      <c r="CG24" s="141" t="s">
        <v>216</v>
      </c>
      <c r="CH24" s="141" t="s">
        <v>216</v>
      </c>
      <c r="CI24" s="142" t="s">
        <v>52</v>
      </c>
      <c r="CL24" s="147" t="s">
        <v>289</v>
      </c>
      <c r="CM24" s="148" t="s">
        <v>169</v>
      </c>
      <c r="CN24" s="148">
        <v>52134</v>
      </c>
      <c r="CO24" s="149" t="s">
        <v>657</v>
      </c>
      <c r="CP24" s="148" t="s">
        <v>160</v>
      </c>
      <c r="CQ24" s="150">
        <v>3</v>
      </c>
      <c r="CR24" s="151" t="s">
        <v>658</v>
      </c>
    </row>
    <row r="25" spans="2:96">
      <c r="B25" s="141" t="s">
        <v>216</v>
      </c>
      <c r="C25" s="141" t="s">
        <v>216</v>
      </c>
      <c r="D25" s="141" t="s">
        <v>216</v>
      </c>
      <c r="E25" s="141" t="s">
        <v>216</v>
      </c>
      <c r="F25" s="141" t="s">
        <v>539</v>
      </c>
      <c r="G25" s="141" t="s">
        <v>216</v>
      </c>
      <c r="H25" s="141" t="s">
        <v>216</v>
      </c>
      <c r="I25" s="141" t="s">
        <v>216</v>
      </c>
      <c r="J25" s="141" t="s">
        <v>483</v>
      </c>
      <c r="K25" s="141" t="s">
        <v>659</v>
      </c>
      <c r="L25" s="141" t="s">
        <v>648</v>
      </c>
      <c r="M25" s="141" t="s">
        <v>216</v>
      </c>
      <c r="N25" s="141" t="s">
        <v>649</v>
      </c>
      <c r="O25" s="141" t="s">
        <v>650</v>
      </c>
      <c r="P25" s="141" t="s">
        <v>216</v>
      </c>
      <c r="Q25" s="141" t="s">
        <v>216</v>
      </c>
      <c r="R25" s="141" t="s">
        <v>216</v>
      </c>
      <c r="S25" s="141" t="s">
        <v>640</v>
      </c>
      <c r="T25" s="141" t="s">
        <v>216</v>
      </c>
      <c r="U25" s="141" t="s">
        <v>216</v>
      </c>
      <c r="V25" s="141" t="s">
        <v>216</v>
      </c>
      <c r="W25" s="141" t="s">
        <v>216</v>
      </c>
      <c r="X25" s="141" t="s">
        <v>417</v>
      </c>
      <c r="Y25" s="141" t="s">
        <v>216</v>
      </c>
      <c r="Z25" s="141" t="s">
        <v>216</v>
      </c>
      <c r="AA25" s="141" t="s">
        <v>653</v>
      </c>
      <c r="AB25" s="141" t="s">
        <v>216</v>
      </c>
      <c r="AC25" s="142" t="s">
        <v>52</v>
      </c>
      <c r="AD25" s="142"/>
      <c r="AE25" s="141" t="s">
        <v>216</v>
      </c>
      <c r="AF25" s="141" t="s">
        <v>216</v>
      </c>
      <c r="AG25" s="141" t="s">
        <v>216</v>
      </c>
      <c r="AH25" s="141" t="s">
        <v>216</v>
      </c>
      <c r="AI25" s="141" t="s">
        <v>556</v>
      </c>
      <c r="AJ25" s="141" t="s">
        <v>216</v>
      </c>
      <c r="AK25" s="141" t="s">
        <v>216</v>
      </c>
      <c r="AL25" s="141" t="s">
        <v>216</v>
      </c>
      <c r="AM25" s="141" t="s">
        <v>216</v>
      </c>
      <c r="AN25" s="141" t="s">
        <v>659</v>
      </c>
      <c r="AO25" s="141" t="s">
        <v>660</v>
      </c>
      <c r="AP25" s="141" t="s">
        <v>216</v>
      </c>
      <c r="AQ25" s="141" t="s">
        <v>613</v>
      </c>
      <c r="AR25" s="141" t="s">
        <v>588</v>
      </c>
      <c r="AS25" s="141" t="s">
        <v>216</v>
      </c>
      <c r="AT25" s="141" t="s">
        <v>216</v>
      </c>
      <c r="AU25" s="141" t="s">
        <v>216</v>
      </c>
      <c r="AV25" s="141" t="s">
        <v>216</v>
      </c>
      <c r="AW25" s="141" t="s">
        <v>216</v>
      </c>
      <c r="AX25" s="141" t="s">
        <v>216</v>
      </c>
      <c r="AY25" s="141" t="s">
        <v>216</v>
      </c>
      <c r="AZ25" s="141" t="s">
        <v>216</v>
      </c>
      <c r="BA25" s="141" t="s">
        <v>444</v>
      </c>
      <c r="BB25" s="141" t="s">
        <v>216</v>
      </c>
      <c r="BC25" s="141" t="s">
        <v>216</v>
      </c>
      <c r="BD25" s="141" t="s">
        <v>661</v>
      </c>
      <c r="BE25" s="143" t="s">
        <v>216</v>
      </c>
      <c r="BF25" s="142" t="s">
        <v>52</v>
      </c>
      <c r="BG25" s="142"/>
      <c r="BH25" s="141" t="s">
        <v>216</v>
      </c>
      <c r="BI25" s="141" t="s">
        <v>216</v>
      </c>
      <c r="BJ25" s="141" t="s">
        <v>216</v>
      </c>
      <c r="BK25" s="141" t="s">
        <v>216</v>
      </c>
      <c r="BL25" s="141" t="s">
        <v>662</v>
      </c>
      <c r="BM25" s="141" t="s">
        <v>216</v>
      </c>
      <c r="BN25" s="141" t="s">
        <v>216</v>
      </c>
      <c r="BO25" s="141" t="s">
        <v>216</v>
      </c>
      <c r="BP25" s="141" t="s">
        <v>216</v>
      </c>
      <c r="BQ25" s="141" t="s">
        <v>216</v>
      </c>
      <c r="BR25" s="141" t="s">
        <v>216</v>
      </c>
      <c r="BS25" s="141" t="s">
        <v>216</v>
      </c>
      <c r="BT25" s="141" t="s">
        <v>663</v>
      </c>
      <c r="BU25" s="141" t="s">
        <v>664</v>
      </c>
      <c r="BV25" s="141" t="s">
        <v>216</v>
      </c>
      <c r="BW25" s="141" t="s">
        <v>216</v>
      </c>
      <c r="BX25" s="141" t="s">
        <v>216</v>
      </c>
      <c r="BY25" s="141" t="s">
        <v>216</v>
      </c>
      <c r="BZ25" s="141" t="s">
        <v>216</v>
      </c>
      <c r="CA25" s="141" t="s">
        <v>216</v>
      </c>
      <c r="CB25" s="141" t="s">
        <v>216</v>
      </c>
      <c r="CC25" s="141" t="s">
        <v>216</v>
      </c>
      <c r="CD25" s="141" t="s">
        <v>216</v>
      </c>
      <c r="CE25" s="141" t="s">
        <v>216</v>
      </c>
      <c r="CF25" s="141" t="s">
        <v>216</v>
      </c>
      <c r="CG25" s="141" t="s">
        <v>216</v>
      </c>
      <c r="CH25" s="141" t="s">
        <v>216</v>
      </c>
      <c r="CI25" s="142" t="s">
        <v>52</v>
      </c>
      <c r="CL25" s="147" t="s">
        <v>567</v>
      </c>
      <c r="CM25" s="148" t="s">
        <v>169</v>
      </c>
      <c r="CN25" s="148">
        <v>52132</v>
      </c>
      <c r="CO25" s="149" t="s">
        <v>665</v>
      </c>
      <c r="CP25" s="148" t="s">
        <v>336</v>
      </c>
      <c r="CQ25" s="150">
        <v>2</v>
      </c>
      <c r="CR25" s="151" t="s">
        <v>665</v>
      </c>
    </row>
    <row r="26" spans="2:96">
      <c r="B26" s="141" t="s">
        <v>216</v>
      </c>
      <c r="C26" s="141" t="s">
        <v>216</v>
      </c>
      <c r="D26" s="141" t="s">
        <v>216</v>
      </c>
      <c r="E26" s="141" t="s">
        <v>216</v>
      </c>
      <c r="F26" s="141" t="s">
        <v>556</v>
      </c>
      <c r="G26" s="141" t="s">
        <v>216</v>
      </c>
      <c r="H26" s="141" t="s">
        <v>216</v>
      </c>
      <c r="I26" s="141" t="s">
        <v>216</v>
      </c>
      <c r="J26" s="141" t="s">
        <v>216</v>
      </c>
      <c r="K26" s="141" t="s">
        <v>540</v>
      </c>
      <c r="L26" s="141" t="s">
        <v>660</v>
      </c>
      <c r="M26" s="141" t="s">
        <v>216</v>
      </c>
      <c r="N26" s="141" t="s">
        <v>613</v>
      </c>
      <c r="O26" s="141" t="s">
        <v>588</v>
      </c>
      <c r="P26" s="141" t="s">
        <v>216</v>
      </c>
      <c r="Q26" s="141" t="s">
        <v>216</v>
      </c>
      <c r="R26" s="141" t="s">
        <v>216</v>
      </c>
      <c r="S26" s="141" t="s">
        <v>651</v>
      </c>
      <c r="T26" s="141" t="s">
        <v>216</v>
      </c>
      <c r="U26" s="141" t="s">
        <v>216</v>
      </c>
      <c r="V26" s="141" t="s">
        <v>216</v>
      </c>
      <c r="W26" s="141" t="s">
        <v>216</v>
      </c>
      <c r="X26" s="141" t="s">
        <v>652</v>
      </c>
      <c r="Y26" s="141" t="s">
        <v>216</v>
      </c>
      <c r="Z26" s="141" t="s">
        <v>216</v>
      </c>
      <c r="AA26" s="141" t="s">
        <v>661</v>
      </c>
      <c r="AB26" s="141" t="s">
        <v>216</v>
      </c>
      <c r="AC26" s="142" t="s">
        <v>52</v>
      </c>
      <c r="AD26" s="142"/>
      <c r="AE26" s="141" t="s">
        <v>216</v>
      </c>
      <c r="AF26" s="141" t="s">
        <v>216</v>
      </c>
      <c r="AG26" s="141" t="s">
        <v>216</v>
      </c>
      <c r="AH26" s="141" t="s">
        <v>216</v>
      </c>
      <c r="AI26" s="141" t="s">
        <v>666</v>
      </c>
      <c r="AJ26" s="141" t="s">
        <v>216</v>
      </c>
      <c r="AK26" s="141" t="s">
        <v>216</v>
      </c>
      <c r="AL26" s="141" t="s">
        <v>216</v>
      </c>
      <c r="AM26" s="141" t="s">
        <v>216</v>
      </c>
      <c r="AN26" s="141" t="s">
        <v>540</v>
      </c>
      <c r="AO26" s="141" t="s">
        <v>439</v>
      </c>
      <c r="AP26" s="141" t="s">
        <v>216</v>
      </c>
      <c r="AQ26" s="141" t="s">
        <v>625</v>
      </c>
      <c r="AR26" s="141" t="s">
        <v>667</v>
      </c>
      <c r="AS26" s="141" t="s">
        <v>216</v>
      </c>
      <c r="AT26" s="141" t="s">
        <v>216</v>
      </c>
      <c r="AU26" s="141" t="s">
        <v>216</v>
      </c>
      <c r="AV26" s="141" t="s">
        <v>216</v>
      </c>
      <c r="AW26" s="141" t="s">
        <v>216</v>
      </c>
      <c r="AX26" s="141" t="s">
        <v>216</v>
      </c>
      <c r="AY26" s="141" t="s">
        <v>216</v>
      </c>
      <c r="AZ26" s="141" t="s">
        <v>216</v>
      </c>
      <c r="BA26" s="141" t="s">
        <v>468</v>
      </c>
      <c r="BB26" s="141" t="s">
        <v>216</v>
      </c>
      <c r="BC26" s="141" t="s">
        <v>216</v>
      </c>
      <c r="BD26" s="141" t="s">
        <v>668</v>
      </c>
      <c r="BE26" s="143" t="s">
        <v>216</v>
      </c>
      <c r="BF26" s="142" t="s">
        <v>52</v>
      </c>
      <c r="BG26" s="142"/>
      <c r="BH26" s="141" t="s">
        <v>216</v>
      </c>
      <c r="BI26" s="141" t="s">
        <v>216</v>
      </c>
      <c r="BJ26" s="141" t="s">
        <v>216</v>
      </c>
      <c r="BK26" s="141" t="s">
        <v>216</v>
      </c>
      <c r="BL26" s="141" t="s">
        <v>669</v>
      </c>
      <c r="BM26" s="141" t="s">
        <v>216</v>
      </c>
      <c r="BN26" s="141" t="s">
        <v>216</v>
      </c>
      <c r="BO26" s="141" t="s">
        <v>216</v>
      </c>
      <c r="BP26" s="141" t="s">
        <v>216</v>
      </c>
      <c r="BQ26" s="141" t="s">
        <v>216</v>
      </c>
      <c r="BR26" s="141" t="s">
        <v>216</v>
      </c>
      <c r="BS26" s="141" t="s">
        <v>216</v>
      </c>
      <c r="BT26" s="141" t="s">
        <v>670</v>
      </c>
      <c r="BU26" s="141" t="s">
        <v>671</v>
      </c>
      <c r="BV26" s="141" t="s">
        <v>216</v>
      </c>
      <c r="BW26" s="141" t="s">
        <v>216</v>
      </c>
      <c r="BX26" s="141" t="s">
        <v>216</v>
      </c>
      <c r="BY26" s="141" t="s">
        <v>216</v>
      </c>
      <c r="BZ26" s="141" t="s">
        <v>216</v>
      </c>
      <c r="CA26" s="141" t="s">
        <v>216</v>
      </c>
      <c r="CB26" s="141" t="s">
        <v>216</v>
      </c>
      <c r="CC26" s="141" t="s">
        <v>216</v>
      </c>
      <c r="CD26" s="141" t="s">
        <v>216</v>
      </c>
      <c r="CE26" s="141" t="s">
        <v>216</v>
      </c>
      <c r="CF26" s="141" t="s">
        <v>216</v>
      </c>
      <c r="CG26" s="141" t="s">
        <v>216</v>
      </c>
      <c r="CH26" s="141" t="s">
        <v>216</v>
      </c>
      <c r="CI26" s="142" t="s">
        <v>52</v>
      </c>
      <c r="CL26" s="147" t="s">
        <v>349</v>
      </c>
      <c r="CM26" s="148" t="s">
        <v>172</v>
      </c>
      <c r="CN26" s="148">
        <v>50051</v>
      </c>
      <c r="CO26" s="149" t="s">
        <v>672</v>
      </c>
      <c r="CP26" s="148" t="s">
        <v>336</v>
      </c>
      <c r="CQ26" s="150">
        <v>2</v>
      </c>
      <c r="CR26" s="151" t="s">
        <v>672</v>
      </c>
    </row>
    <row r="27" spans="2:96">
      <c r="B27" s="141" t="s">
        <v>216</v>
      </c>
      <c r="C27" s="141" t="s">
        <v>216</v>
      </c>
      <c r="D27" s="141" t="s">
        <v>216</v>
      </c>
      <c r="E27" s="141" t="s">
        <v>216</v>
      </c>
      <c r="F27" s="141" t="s">
        <v>666</v>
      </c>
      <c r="G27" s="141" t="s">
        <v>216</v>
      </c>
      <c r="H27" s="141" t="s">
        <v>216</v>
      </c>
      <c r="I27" s="141" t="s">
        <v>216</v>
      </c>
      <c r="J27" s="141" t="s">
        <v>216</v>
      </c>
      <c r="K27" s="141" t="s">
        <v>557</v>
      </c>
      <c r="L27" s="141" t="s">
        <v>439</v>
      </c>
      <c r="M27" s="141" t="s">
        <v>216</v>
      </c>
      <c r="N27" s="141" t="s">
        <v>625</v>
      </c>
      <c r="O27" s="141" t="s">
        <v>667</v>
      </c>
      <c r="P27" s="141" t="s">
        <v>216</v>
      </c>
      <c r="Q27" s="141" t="s">
        <v>216</v>
      </c>
      <c r="R27" s="141" t="s">
        <v>216</v>
      </c>
      <c r="S27" s="141" t="s">
        <v>216</v>
      </c>
      <c r="T27" s="141" t="s">
        <v>216</v>
      </c>
      <c r="U27" s="141" t="s">
        <v>216</v>
      </c>
      <c r="V27" s="141" t="s">
        <v>216</v>
      </c>
      <c r="W27" s="141" t="s">
        <v>216</v>
      </c>
      <c r="X27" s="141" t="s">
        <v>444</v>
      </c>
      <c r="Y27" s="141" t="s">
        <v>216</v>
      </c>
      <c r="Z27" s="141" t="s">
        <v>216</v>
      </c>
      <c r="AA27" s="141" t="s">
        <v>668</v>
      </c>
      <c r="AB27" s="141" t="s">
        <v>216</v>
      </c>
      <c r="AC27" s="142" t="s">
        <v>52</v>
      </c>
      <c r="AD27" s="142"/>
      <c r="AE27" s="141" t="s">
        <v>216</v>
      </c>
      <c r="AF27" s="141" t="s">
        <v>216</v>
      </c>
      <c r="AG27" s="141" t="s">
        <v>216</v>
      </c>
      <c r="AH27" s="141" t="s">
        <v>216</v>
      </c>
      <c r="AI27" s="141" t="s">
        <v>572</v>
      </c>
      <c r="AJ27" s="141" t="s">
        <v>216</v>
      </c>
      <c r="AK27" s="141" t="s">
        <v>216</v>
      </c>
      <c r="AL27" s="141" t="s">
        <v>216</v>
      </c>
      <c r="AM27" s="141" t="s">
        <v>216</v>
      </c>
      <c r="AN27" s="141" t="s">
        <v>557</v>
      </c>
      <c r="AO27" s="141" t="s">
        <v>673</v>
      </c>
      <c r="AP27" s="141" t="s">
        <v>216</v>
      </c>
      <c r="AQ27" s="141" t="s">
        <v>674</v>
      </c>
      <c r="AR27" s="141" t="s">
        <v>606</v>
      </c>
      <c r="AS27" s="141" t="s">
        <v>216</v>
      </c>
      <c r="AT27" s="141" t="s">
        <v>216</v>
      </c>
      <c r="AU27" s="141" t="s">
        <v>216</v>
      </c>
      <c r="AV27" s="141" t="s">
        <v>216</v>
      </c>
      <c r="AW27" s="141" t="s">
        <v>216</v>
      </c>
      <c r="AX27" s="141" t="s">
        <v>216</v>
      </c>
      <c r="AY27" s="141" t="s">
        <v>216</v>
      </c>
      <c r="AZ27" s="141" t="s">
        <v>216</v>
      </c>
      <c r="BA27" s="141" t="s">
        <v>490</v>
      </c>
      <c r="BB27" s="141" t="s">
        <v>216</v>
      </c>
      <c r="BC27" s="141" t="s">
        <v>216</v>
      </c>
      <c r="BD27" s="141" t="s">
        <v>469</v>
      </c>
      <c r="BE27" s="143" t="s">
        <v>216</v>
      </c>
      <c r="BF27" s="142" t="s">
        <v>52</v>
      </c>
      <c r="BG27" s="142"/>
      <c r="BH27" s="141" t="s">
        <v>216</v>
      </c>
      <c r="BI27" s="141" t="s">
        <v>216</v>
      </c>
      <c r="BJ27" s="141" t="s">
        <v>216</v>
      </c>
      <c r="BK27" s="141" t="s">
        <v>216</v>
      </c>
      <c r="BL27" s="141" t="s">
        <v>675</v>
      </c>
      <c r="BM27" s="141" t="s">
        <v>216</v>
      </c>
      <c r="BN27" s="141" t="s">
        <v>216</v>
      </c>
      <c r="BO27" s="141" t="s">
        <v>216</v>
      </c>
      <c r="BP27" s="141" t="s">
        <v>216</v>
      </c>
      <c r="BQ27" s="141" t="s">
        <v>216</v>
      </c>
      <c r="BR27" s="141" t="s">
        <v>216</v>
      </c>
      <c r="BS27" s="141" t="s">
        <v>216</v>
      </c>
      <c r="BT27" s="141" t="s">
        <v>676</v>
      </c>
      <c r="BU27" s="141" t="s">
        <v>677</v>
      </c>
      <c r="BV27" s="141" t="s">
        <v>216</v>
      </c>
      <c r="BW27" s="141" t="s">
        <v>216</v>
      </c>
      <c r="BX27" s="141" t="s">
        <v>216</v>
      </c>
      <c r="BY27" s="141" t="s">
        <v>216</v>
      </c>
      <c r="BZ27" s="141" t="s">
        <v>216</v>
      </c>
      <c r="CA27" s="141" t="s">
        <v>216</v>
      </c>
      <c r="CB27" s="141" t="s">
        <v>216</v>
      </c>
      <c r="CC27" s="141" t="s">
        <v>216</v>
      </c>
      <c r="CD27" s="141" t="s">
        <v>216</v>
      </c>
      <c r="CE27" s="141" t="s">
        <v>216</v>
      </c>
      <c r="CF27" s="141" t="s">
        <v>216</v>
      </c>
      <c r="CG27" s="141" t="s">
        <v>216</v>
      </c>
      <c r="CH27" s="141" t="s">
        <v>216</v>
      </c>
      <c r="CI27" s="142" t="s">
        <v>52</v>
      </c>
      <c r="CL27" s="147" t="s">
        <v>597</v>
      </c>
      <c r="CM27" s="148" t="s">
        <v>169</v>
      </c>
      <c r="CN27" s="148">
        <v>52040</v>
      </c>
      <c r="CO27" s="149" t="s">
        <v>678</v>
      </c>
      <c r="CP27" s="148" t="s">
        <v>336</v>
      </c>
      <c r="CQ27" s="150">
        <v>2</v>
      </c>
      <c r="CR27" s="151" t="s">
        <v>678</v>
      </c>
    </row>
    <row r="28" spans="2:96">
      <c r="B28" s="141" t="s">
        <v>216</v>
      </c>
      <c r="C28" s="141" t="s">
        <v>216</v>
      </c>
      <c r="D28" s="141" t="s">
        <v>216</v>
      </c>
      <c r="E28" s="141" t="s">
        <v>216</v>
      </c>
      <c r="F28" s="141" t="s">
        <v>572</v>
      </c>
      <c r="G28" s="141" t="s">
        <v>216</v>
      </c>
      <c r="H28" s="141" t="s">
        <v>216</v>
      </c>
      <c r="I28" s="141" t="s">
        <v>216</v>
      </c>
      <c r="J28" s="141" t="s">
        <v>216</v>
      </c>
      <c r="K28" s="141" t="s">
        <v>679</v>
      </c>
      <c r="L28" s="141" t="s">
        <v>673</v>
      </c>
      <c r="M28" s="141" t="s">
        <v>216</v>
      </c>
      <c r="N28" s="141" t="s">
        <v>674</v>
      </c>
      <c r="O28" s="141" t="s">
        <v>606</v>
      </c>
      <c r="P28" s="141" t="s">
        <v>216</v>
      </c>
      <c r="Q28" s="141" t="s">
        <v>216</v>
      </c>
      <c r="R28" s="141" t="s">
        <v>216</v>
      </c>
      <c r="S28" s="141" t="s">
        <v>216</v>
      </c>
      <c r="T28" s="141" t="s">
        <v>216</v>
      </c>
      <c r="U28" s="141" t="s">
        <v>216</v>
      </c>
      <c r="V28" s="141" t="s">
        <v>216</v>
      </c>
      <c r="W28" s="141" t="s">
        <v>216</v>
      </c>
      <c r="X28" s="141" t="s">
        <v>468</v>
      </c>
      <c r="Y28" s="141" t="s">
        <v>216</v>
      </c>
      <c r="Z28" s="141" t="s">
        <v>216</v>
      </c>
      <c r="AA28" s="141" t="s">
        <v>469</v>
      </c>
      <c r="AB28" s="141" t="s">
        <v>216</v>
      </c>
      <c r="AC28" s="142" t="s">
        <v>52</v>
      </c>
      <c r="AD28" s="142"/>
      <c r="AE28" s="141" t="s">
        <v>216</v>
      </c>
      <c r="AF28" s="141" t="s">
        <v>216</v>
      </c>
      <c r="AG28" s="141" t="s">
        <v>216</v>
      </c>
      <c r="AH28" s="141" t="s">
        <v>216</v>
      </c>
      <c r="AI28" s="141" t="s">
        <v>584</v>
      </c>
      <c r="AJ28" s="141" t="s">
        <v>216</v>
      </c>
      <c r="AK28" s="141" t="s">
        <v>216</v>
      </c>
      <c r="AL28" s="141" t="s">
        <v>216</v>
      </c>
      <c r="AM28" s="141" t="s">
        <v>216</v>
      </c>
      <c r="AN28" s="141" t="s">
        <v>573</v>
      </c>
      <c r="AO28" s="141" t="s">
        <v>680</v>
      </c>
      <c r="AP28" s="141" t="s">
        <v>216</v>
      </c>
      <c r="AQ28" s="141" t="s">
        <v>633</v>
      </c>
      <c r="AR28" s="141" t="s">
        <v>614</v>
      </c>
      <c r="AS28" s="141" t="s">
        <v>216</v>
      </c>
      <c r="AT28" s="141" t="s">
        <v>216</v>
      </c>
      <c r="AU28" s="141" t="s">
        <v>216</v>
      </c>
      <c r="AV28" s="141" t="s">
        <v>216</v>
      </c>
      <c r="AW28" s="141" t="s">
        <v>216</v>
      </c>
      <c r="AX28" s="141" t="s">
        <v>216</v>
      </c>
      <c r="AY28" s="141" t="s">
        <v>216</v>
      </c>
      <c r="AZ28" s="141" t="s">
        <v>216</v>
      </c>
      <c r="BA28" s="141" t="s">
        <v>681</v>
      </c>
      <c r="BB28" s="141" t="s">
        <v>216</v>
      </c>
      <c r="BC28" s="141" t="s">
        <v>216</v>
      </c>
      <c r="BD28" s="141" t="s">
        <v>491</v>
      </c>
      <c r="BE28" s="143" t="s">
        <v>216</v>
      </c>
      <c r="BF28" s="142" t="s">
        <v>52</v>
      </c>
      <c r="BG28" s="142"/>
      <c r="BH28" s="141" t="s">
        <v>216</v>
      </c>
      <c r="BI28" s="141" t="s">
        <v>216</v>
      </c>
      <c r="BJ28" s="141" t="s">
        <v>216</v>
      </c>
      <c r="BK28" s="141" t="s">
        <v>216</v>
      </c>
      <c r="BL28" s="141" t="s">
        <v>682</v>
      </c>
      <c r="BM28" s="141" t="s">
        <v>216</v>
      </c>
      <c r="BN28" s="141" t="s">
        <v>216</v>
      </c>
      <c r="BO28" s="141" t="s">
        <v>216</v>
      </c>
      <c r="BP28" s="141" t="s">
        <v>216</v>
      </c>
      <c r="BQ28" s="141" t="s">
        <v>216</v>
      </c>
      <c r="BR28" s="141" t="s">
        <v>216</v>
      </c>
      <c r="BS28" s="141" t="s">
        <v>216</v>
      </c>
      <c r="BT28" s="141" t="s">
        <v>683</v>
      </c>
      <c r="BU28" s="141" t="s">
        <v>684</v>
      </c>
      <c r="BV28" s="141" t="s">
        <v>216</v>
      </c>
      <c r="BW28" s="141" t="s">
        <v>216</v>
      </c>
      <c r="BX28" s="141" t="s">
        <v>216</v>
      </c>
      <c r="BY28" s="141" t="s">
        <v>216</v>
      </c>
      <c r="BZ28" s="141" t="s">
        <v>216</v>
      </c>
      <c r="CA28" s="141" t="s">
        <v>216</v>
      </c>
      <c r="CB28" s="141" t="s">
        <v>216</v>
      </c>
      <c r="CC28" s="141" t="s">
        <v>216</v>
      </c>
      <c r="CD28" s="141" t="s">
        <v>216</v>
      </c>
      <c r="CE28" s="141" t="s">
        <v>216</v>
      </c>
      <c r="CF28" s="141" t="s">
        <v>216</v>
      </c>
      <c r="CG28" s="141" t="s">
        <v>216</v>
      </c>
      <c r="CH28" s="141" t="s">
        <v>216</v>
      </c>
      <c r="CI28" s="142" t="s">
        <v>52</v>
      </c>
      <c r="CL28" s="147" t="s">
        <v>461</v>
      </c>
      <c r="CM28" s="148" t="s">
        <v>169</v>
      </c>
      <c r="CN28" s="148">
        <v>52010</v>
      </c>
      <c r="CO28" s="149" t="s">
        <v>685</v>
      </c>
      <c r="CP28" s="148" t="s">
        <v>160</v>
      </c>
      <c r="CQ28" s="150">
        <v>3</v>
      </c>
      <c r="CR28" s="151" t="s">
        <v>686</v>
      </c>
    </row>
    <row r="29" spans="2:96">
      <c r="B29" s="141" t="s">
        <v>216</v>
      </c>
      <c r="C29" s="141" t="s">
        <v>216</v>
      </c>
      <c r="D29" s="141" t="s">
        <v>216</v>
      </c>
      <c r="E29" s="141" t="s">
        <v>216</v>
      </c>
      <c r="F29" s="141" t="s">
        <v>584</v>
      </c>
      <c r="G29" s="141" t="s">
        <v>216</v>
      </c>
      <c r="H29" s="141" t="s">
        <v>216</v>
      </c>
      <c r="I29" s="141" t="s">
        <v>216</v>
      </c>
      <c r="J29" s="141" t="s">
        <v>216</v>
      </c>
      <c r="K29" s="141" t="s">
        <v>573</v>
      </c>
      <c r="L29" s="141" t="s">
        <v>680</v>
      </c>
      <c r="M29" s="141" t="s">
        <v>216</v>
      </c>
      <c r="N29" s="141" t="s">
        <v>633</v>
      </c>
      <c r="O29" s="141" t="s">
        <v>614</v>
      </c>
      <c r="P29" s="141" t="s">
        <v>216</v>
      </c>
      <c r="Q29" s="141" t="s">
        <v>216</v>
      </c>
      <c r="R29" s="141" t="s">
        <v>216</v>
      </c>
      <c r="S29" s="141" t="s">
        <v>216</v>
      </c>
      <c r="T29" s="141" t="s">
        <v>216</v>
      </c>
      <c r="U29" s="141" t="s">
        <v>216</v>
      </c>
      <c r="V29" s="141" t="s">
        <v>216</v>
      </c>
      <c r="W29" s="141" t="s">
        <v>216</v>
      </c>
      <c r="X29" s="141" t="s">
        <v>490</v>
      </c>
      <c r="Y29" s="141" t="s">
        <v>216</v>
      </c>
      <c r="Z29" s="141" t="s">
        <v>216</v>
      </c>
      <c r="AA29" s="141" t="s">
        <v>687</v>
      </c>
      <c r="AB29" s="141" t="s">
        <v>216</v>
      </c>
      <c r="AC29" s="142" t="s">
        <v>52</v>
      </c>
      <c r="AD29" s="142"/>
      <c r="AE29" s="141" t="s">
        <v>216</v>
      </c>
      <c r="AF29" s="141" t="s">
        <v>216</v>
      </c>
      <c r="AG29" s="141" t="s">
        <v>216</v>
      </c>
      <c r="AH29" s="141" t="s">
        <v>216</v>
      </c>
      <c r="AI29" s="141" t="s">
        <v>688</v>
      </c>
      <c r="AJ29" s="141" t="s">
        <v>216</v>
      </c>
      <c r="AK29" s="141" t="s">
        <v>216</v>
      </c>
      <c r="AL29" s="141" t="s">
        <v>216</v>
      </c>
      <c r="AM29" s="141" t="s">
        <v>216</v>
      </c>
      <c r="AN29" s="141" t="s">
        <v>585</v>
      </c>
      <c r="AO29" s="141" t="s">
        <v>689</v>
      </c>
      <c r="AP29" s="141" t="s">
        <v>216</v>
      </c>
      <c r="AQ29" s="141" t="s">
        <v>643</v>
      </c>
      <c r="AR29" s="141" t="s">
        <v>626</v>
      </c>
      <c r="AS29" s="141" t="s">
        <v>216</v>
      </c>
      <c r="AT29" s="141" t="s">
        <v>216</v>
      </c>
      <c r="AU29" s="141" t="s">
        <v>216</v>
      </c>
      <c r="AV29" s="141" t="s">
        <v>216</v>
      </c>
      <c r="AW29" s="141" t="s">
        <v>216</v>
      </c>
      <c r="AX29" s="141" t="s">
        <v>216</v>
      </c>
      <c r="AY29" s="141" t="s">
        <v>216</v>
      </c>
      <c r="AZ29" s="141" t="s">
        <v>216</v>
      </c>
      <c r="BA29" s="141" t="s">
        <v>216</v>
      </c>
      <c r="BB29" s="141" t="s">
        <v>216</v>
      </c>
      <c r="BC29" s="141" t="s">
        <v>216</v>
      </c>
      <c r="BD29" s="141" t="s">
        <v>690</v>
      </c>
      <c r="BE29" s="143" t="s">
        <v>216</v>
      </c>
      <c r="BF29" s="142" t="s">
        <v>52</v>
      </c>
      <c r="BG29" s="142"/>
      <c r="BH29" s="141" t="s">
        <v>216</v>
      </c>
      <c r="BI29" s="141" t="s">
        <v>216</v>
      </c>
      <c r="BJ29" s="141" t="s">
        <v>216</v>
      </c>
      <c r="BK29" s="141" t="s">
        <v>216</v>
      </c>
      <c r="BL29" s="141" t="s">
        <v>216</v>
      </c>
      <c r="BM29" s="141" t="s">
        <v>216</v>
      </c>
      <c r="BN29" s="141" t="s">
        <v>216</v>
      </c>
      <c r="BO29" s="141" t="s">
        <v>216</v>
      </c>
      <c r="BP29" s="141" t="s">
        <v>216</v>
      </c>
      <c r="BQ29" s="141" t="s">
        <v>216</v>
      </c>
      <c r="BR29" s="141" t="s">
        <v>216</v>
      </c>
      <c r="BS29" s="141" t="s">
        <v>216</v>
      </c>
      <c r="BT29" s="141" t="s">
        <v>691</v>
      </c>
      <c r="BU29" s="141" t="s">
        <v>692</v>
      </c>
      <c r="BV29" s="141" t="s">
        <v>216</v>
      </c>
      <c r="BW29" s="141" t="s">
        <v>216</v>
      </c>
      <c r="BX29" s="141" t="s">
        <v>216</v>
      </c>
      <c r="BY29" s="141" t="s">
        <v>216</v>
      </c>
      <c r="BZ29" s="141" t="s">
        <v>216</v>
      </c>
      <c r="CA29" s="141" t="s">
        <v>216</v>
      </c>
      <c r="CB29" s="141" t="s">
        <v>216</v>
      </c>
      <c r="CC29" s="141" t="s">
        <v>216</v>
      </c>
      <c r="CD29" s="141" t="s">
        <v>216</v>
      </c>
      <c r="CE29" s="141" t="s">
        <v>216</v>
      </c>
      <c r="CF29" s="141" t="s">
        <v>216</v>
      </c>
      <c r="CG29" s="141" t="s">
        <v>216</v>
      </c>
      <c r="CH29" s="141" t="s">
        <v>216</v>
      </c>
      <c r="CI29" s="142" t="s">
        <v>52</v>
      </c>
      <c r="CL29" s="147" t="s">
        <v>215</v>
      </c>
      <c r="CM29" s="148" t="s">
        <v>187</v>
      </c>
      <c r="CN29" s="148">
        <v>17041</v>
      </c>
      <c r="CO29" s="149" t="s">
        <v>693</v>
      </c>
      <c r="CP29" s="148" t="s">
        <v>160</v>
      </c>
      <c r="CQ29" s="150">
        <v>3</v>
      </c>
      <c r="CR29" s="151" t="s">
        <v>694</v>
      </c>
    </row>
    <row r="30" spans="2:96">
      <c r="B30" s="141" t="s">
        <v>216</v>
      </c>
      <c r="C30" s="141" t="s">
        <v>216</v>
      </c>
      <c r="D30" s="141" t="s">
        <v>216</v>
      </c>
      <c r="E30" s="141" t="s">
        <v>216</v>
      </c>
      <c r="F30" s="141" t="s">
        <v>688</v>
      </c>
      <c r="G30" s="141" t="s">
        <v>216</v>
      </c>
      <c r="H30" s="141" t="s">
        <v>216</v>
      </c>
      <c r="I30" s="141" t="s">
        <v>216</v>
      </c>
      <c r="J30" s="141" t="s">
        <v>216</v>
      </c>
      <c r="K30" s="141" t="s">
        <v>585</v>
      </c>
      <c r="L30" s="141" t="s">
        <v>689</v>
      </c>
      <c r="M30" s="141" t="s">
        <v>216</v>
      </c>
      <c r="N30" s="141" t="s">
        <v>643</v>
      </c>
      <c r="O30" s="141" t="s">
        <v>626</v>
      </c>
      <c r="P30" s="141" t="s">
        <v>216</v>
      </c>
      <c r="Q30" s="141" t="s">
        <v>216</v>
      </c>
      <c r="R30" s="141" t="s">
        <v>216</v>
      </c>
      <c r="S30" s="141" t="s">
        <v>216</v>
      </c>
      <c r="T30" s="141" t="s">
        <v>216</v>
      </c>
      <c r="U30" s="141" t="s">
        <v>216</v>
      </c>
      <c r="V30" s="141" t="s">
        <v>216</v>
      </c>
      <c r="W30" s="141" t="s">
        <v>216</v>
      </c>
      <c r="X30" s="141" t="s">
        <v>681</v>
      </c>
      <c r="Y30" s="141" t="s">
        <v>216</v>
      </c>
      <c r="Z30" s="141" t="s">
        <v>216</v>
      </c>
      <c r="AA30" s="141" t="s">
        <v>491</v>
      </c>
      <c r="AB30" s="141" t="s">
        <v>216</v>
      </c>
      <c r="AC30" s="142" t="s">
        <v>52</v>
      </c>
      <c r="AD30" s="142"/>
      <c r="AE30" s="141" t="s">
        <v>216</v>
      </c>
      <c r="AF30" s="141" t="s">
        <v>216</v>
      </c>
      <c r="AG30" s="141" t="s">
        <v>216</v>
      </c>
      <c r="AH30" s="141" t="s">
        <v>216</v>
      </c>
      <c r="AI30" s="141" t="s">
        <v>603</v>
      </c>
      <c r="AJ30" s="141" t="s">
        <v>216</v>
      </c>
      <c r="AK30" s="141" t="s">
        <v>216</v>
      </c>
      <c r="AL30" s="141" t="s">
        <v>216</v>
      </c>
      <c r="AM30" s="141" t="s">
        <v>216</v>
      </c>
      <c r="AN30" s="141" t="s">
        <v>604</v>
      </c>
      <c r="AO30" s="141" t="s">
        <v>463</v>
      </c>
      <c r="AP30" s="141" t="s">
        <v>216</v>
      </c>
      <c r="AQ30" s="141" t="s">
        <v>695</v>
      </c>
      <c r="AR30" s="141" t="s">
        <v>634</v>
      </c>
      <c r="AS30" s="141" t="s">
        <v>216</v>
      </c>
      <c r="AT30" s="141" t="s">
        <v>216</v>
      </c>
      <c r="AU30" s="141" t="s">
        <v>216</v>
      </c>
      <c r="AV30" s="141" t="s">
        <v>216</v>
      </c>
      <c r="AW30" s="141" t="s">
        <v>216</v>
      </c>
      <c r="AX30" s="141" t="s">
        <v>216</v>
      </c>
      <c r="AY30" s="141" t="s">
        <v>216</v>
      </c>
      <c r="AZ30" s="141" t="s">
        <v>216</v>
      </c>
      <c r="BA30" s="141" t="s">
        <v>216</v>
      </c>
      <c r="BB30" s="141" t="s">
        <v>216</v>
      </c>
      <c r="BC30" s="141" t="s">
        <v>216</v>
      </c>
      <c r="BD30" s="141" t="s">
        <v>696</v>
      </c>
      <c r="BE30" s="143" t="s">
        <v>216</v>
      </c>
      <c r="BF30" s="142" t="s">
        <v>52</v>
      </c>
      <c r="BG30" s="142"/>
      <c r="BH30" s="141" t="s">
        <v>216</v>
      </c>
      <c r="BI30" s="141" t="s">
        <v>216</v>
      </c>
      <c r="BJ30" s="141" t="s">
        <v>216</v>
      </c>
      <c r="BK30" s="141" t="s">
        <v>216</v>
      </c>
      <c r="BL30" s="141" t="s">
        <v>216</v>
      </c>
      <c r="BM30" s="141" t="s">
        <v>216</v>
      </c>
      <c r="BN30" s="141" t="s">
        <v>216</v>
      </c>
      <c r="BO30" s="141" t="s">
        <v>216</v>
      </c>
      <c r="BP30" s="141" t="s">
        <v>216</v>
      </c>
      <c r="BQ30" s="141" t="s">
        <v>216</v>
      </c>
      <c r="BR30" s="141" t="s">
        <v>216</v>
      </c>
      <c r="BS30" s="141" t="s">
        <v>216</v>
      </c>
      <c r="BT30" s="141" t="s">
        <v>216</v>
      </c>
      <c r="BU30" s="141" t="s">
        <v>216</v>
      </c>
      <c r="BV30" s="141" t="s">
        <v>216</v>
      </c>
      <c r="BW30" s="141" t="s">
        <v>216</v>
      </c>
      <c r="BX30" s="141" t="s">
        <v>216</v>
      </c>
      <c r="BY30" s="141" t="s">
        <v>216</v>
      </c>
      <c r="BZ30" s="141" t="s">
        <v>216</v>
      </c>
      <c r="CA30" s="141" t="s">
        <v>216</v>
      </c>
      <c r="CB30" s="141" t="s">
        <v>216</v>
      </c>
      <c r="CC30" s="141" t="s">
        <v>216</v>
      </c>
      <c r="CD30" s="141" t="s">
        <v>216</v>
      </c>
      <c r="CE30" s="141" t="s">
        <v>216</v>
      </c>
      <c r="CF30" s="141" t="s">
        <v>216</v>
      </c>
      <c r="CG30" s="141" t="s">
        <v>216</v>
      </c>
      <c r="CH30" s="141" t="s">
        <v>216</v>
      </c>
      <c r="CI30" s="142" t="s">
        <v>52</v>
      </c>
      <c r="CL30" s="147" t="s">
        <v>516</v>
      </c>
      <c r="CM30" s="148" t="s">
        <v>187</v>
      </c>
      <c r="CN30" s="148">
        <v>17050</v>
      </c>
      <c r="CO30" s="149" t="s">
        <v>697</v>
      </c>
      <c r="CP30" s="148" t="s">
        <v>336</v>
      </c>
      <c r="CQ30" s="150">
        <v>2</v>
      </c>
      <c r="CR30" s="151" t="s">
        <v>697</v>
      </c>
    </row>
    <row r="31" spans="2:96">
      <c r="B31" s="141" t="s">
        <v>216</v>
      </c>
      <c r="C31" s="141" t="s">
        <v>216</v>
      </c>
      <c r="D31" s="141" t="s">
        <v>216</v>
      </c>
      <c r="E31" s="141" t="s">
        <v>216</v>
      </c>
      <c r="F31" s="141" t="s">
        <v>603</v>
      </c>
      <c r="G31" s="141" t="s">
        <v>216</v>
      </c>
      <c r="H31" s="141" t="s">
        <v>216</v>
      </c>
      <c r="I31" s="141" t="s">
        <v>216</v>
      </c>
      <c r="J31" s="141" t="s">
        <v>216</v>
      </c>
      <c r="K31" s="141" t="s">
        <v>604</v>
      </c>
      <c r="L31" s="141" t="s">
        <v>463</v>
      </c>
      <c r="M31" s="141" t="s">
        <v>216</v>
      </c>
      <c r="N31" s="141" t="s">
        <v>695</v>
      </c>
      <c r="O31" s="141" t="s">
        <v>634</v>
      </c>
      <c r="P31" s="141" t="s">
        <v>216</v>
      </c>
      <c r="Q31" s="141" t="s">
        <v>216</v>
      </c>
      <c r="R31" s="141" t="s">
        <v>216</v>
      </c>
      <c r="S31" s="141" t="s">
        <v>216</v>
      </c>
      <c r="T31" s="141" t="s">
        <v>216</v>
      </c>
      <c r="U31" s="141" t="s">
        <v>216</v>
      </c>
      <c r="V31" s="141" t="s">
        <v>216</v>
      </c>
      <c r="W31" s="141" t="s">
        <v>216</v>
      </c>
      <c r="X31" s="141" t="s">
        <v>216</v>
      </c>
      <c r="Y31" s="141" t="s">
        <v>216</v>
      </c>
      <c r="Z31" s="141" t="s">
        <v>216</v>
      </c>
      <c r="AA31" s="141" t="s">
        <v>690</v>
      </c>
      <c r="AB31" s="141" t="s">
        <v>216</v>
      </c>
      <c r="AC31" s="142" t="s">
        <v>52</v>
      </c>
      <c r="AD31" s="142"/>
      <c r="AE31" s="141" t="s">
        <v>216</v>
      </c>
      <c r="AF31" s="141" t="s">
        <v>216</v>
      </c>
      <c r="AG31" s="141" t="s">
        <v>216</v>
      </c>
      <c r="AH31" s="141" t="s">
        <v>216</v>
      </c>
      <c r="AI31" s="141" t="s">
        <v>698</v>
      </c>
      <c r="AJ31" s="141" t="s">
        <v>216</v>
      </c>
      <c r="AK31" s="141" t="s">
        <v>216</v>
      </c>
      <c r="AL31" s="141" t="s">
        <v>216</v>
      </c>
      <c r="AM31" s="141" t="s">
        <v>216</v>
      </c>
      <c r="AN31" s="141" t="s">
        <v>699</v>
      </c>
      <c r="AO31" s="141" t="s">
        <v>700</v>
      </c>
      <c r="AP31" s="141" t="s">
        <v>216</v>
      </c>
      <c r="AQ31" s="141" t="s">
        <v>655</v>
      </c>
      <c r="AR31" s="141" t="s">
        <v>701</v>
      </c>
      <c r="AS31" s="141" t="s">
        <v>216</v>
      </c>
      <c r="AT31" s="141" t="s">
        <v>216</v>
      </c>
      <c r="AU31" s="141" t="s">
        <v>216</v>
      </c>
      <c r="AV31" s="141" t="s">
        <v>216</v>
      </c>
      <c r="AW31" s="141" t="s">
        <v>216</v>
      </c>
      <c r="AX31" s="141" t="s">
        <v>216</v>
      </c>
      <c r="AY31" s="141" t="s">
        <v>216</v>
      </c>
      <c r="AZ31" s="141" t="s">
        <v>216</v>
      </c>
      <c r="BA31" s="141" t="s">
        <v>216</v>
      </c>
      <c r="BB31" s="141" t="s">
        <v>216</v>
      </c>
      <c r="BC31" s="141" t="s">
        <v>216</v>
      </c>
      <c r="BD31" s="141" t="s">
        <v>702</v>
      </c>
      <c r="BE31" s="143" t="s">
        <v>216</v>
      </c>
      <c r="BF31" s="142" t="s">
        <v>52</v>
      </c>
      <c r="BG31" s="142"/>
      <c r="BH31" s="141" t="s">
        <v>216</v>
      </c>
      <c r="BI31" s="141" t="s">
        <v>216</v>
      </c>
      <c r="BJ31" s="141" t="s">
        <v>216</v>
      </c>
      <c r="BK31" s="141" t="s">
        <v>216</v>
      </c>
      <c r="BL31" s="141" t="s">
        <v>216</v>
      </c>
      <c r="BM31" s="141" t="s">
        <v>216</v>
      </c>
      <c r="BN31" s="141" t="s">
        <v>216</v>
      </c>
      <c r="BO31" s="141" t="s">
        <v>216</v>
      </c>
      <c r="BP31" s="141" t="s">
        <v>216</v>
      </c>
      <c r="BQ31" s="141" t="s">
        <v>216</v>
      </c>
      <c r="BR31" s="141" t="s">
        <v>216</v>
      </c>
      <c r="BS31" s="141" t="s">
        <v>216</v>
      </c>
      <c r="BT31" s="141" t="s">
        <v>216</v>
      </c>
      <c r="BU31" s="141" t="s">
        <v>216</v>
      </c>
      <c r="BV31" s="141" t="s">
        <v>216</v>
      </c>
      <c r="BW31" s="141" t="s">
        <v>216</v>
      </c>
      <c r="BX31" s="141" t="s">
        <v>216</v>
      </c>
      <c r="BY31" s="141" t="s">
        <v>216</v>
      </c>
      <c r="BZ31" s="141" t="s">
        <v>216</v>
      </c>
      <c r="CA31" s="141" t="s">
        <v>216</v>
      </c>
      <c r="CB31" s="141" t="s">
        <v>216</v>
      </c>
      <c r="CC31" s="141" t="s">
        <v>216</v>
      </c>
      <c r="CD31" s="141" t="s">
        <v>216</v>
      </c>
      <c r="CE31" s="141" t="s">
        <v>216</v>
      </c>
      <c r="CF31" s="141" t="s">
        <v>216</v>
      </c>
      <c r="CG31" s="141" t="s">
        <v>216</v>
      </c>
      <c r="CH31" s="141" t="s">
        <v>216</v>
      </c>
      <c r="CI31" s="142" t="s">
        <v>52</v>
      </c>
      <c r="CL31" s="147" t="s">
        <v>324</v>
      </c>
      <c r="CM31" s="148" t="s">
        <v>169</v>
      </c>
      <c r="CN31" s="148">
        <v>52181</v>
      </c>
      <c r="CO31" s="149" t="s">
        <v>703</v>
      </c>
      <c r="CP31" s="148" t="s">
        <v>160</v>
      </c>
      <c r="CQ31" s="150">
        <v>3</v>
      </c>
      <c r="CR31" s="151" t="s">
        <v>704</v>
      </c>
    </row>
    <row r="32" spans="2:96">
      <c r="B32" s="141" t="s">
        <v>216</v>
      </c>
      <c r="C32" s="141" t="s">
        <v>216</v>
      </c>
      <c r="D32" s="141" t="s">
        <v>216</v>
      </c>
      <c r="E32" s="141" t="s">
        <v>216</v>
      </c>
      <c r="F32" s="141" t="s">
        <v>698</v>
      </c>
      <c r="G32" s="141" t="s">
        <v>216</v>
      </c>
      <c r="H32" s="141" t="s">
        <v>216</v>
      </c>
      <c r="I32" s="141" t="s">
        <v>216</v>
      </c>
      <c r="J32" s="141" t="s">
        <v>216</v>
      </c>
      <c r="K32" s="141" t="s">
        <v>699</v>
      </c>
      <c r="L32" s="141" t="s">
        <v>705</v>
      </c>
      <c r="M32" s="141" t="s">
        <v>216</v>
      </c>
      <c r="N32" s="141" t="s">
        <v>655</v>
      </c>
      <c r="O32" s="141" t="s">
        <v>701</v>
      </c>
      <c r="P32" s="141" t="s">
        <v>216</v>
      </c>
      <c r="Q32" s="141" t="s">
        <v>216</v>
      </c>
      <c r="R32" s="141" t="s">
        <v>216</v>
      </c>
      <c r="S32" s="141" t="s">
        <v>216</v>
      </c>
      <c r="T32" s="141" t="s">
        <v>216</v>
      </c>
      <c r="U32" s="141" t="s">
        <v>216</v>
      </c>
      <c r="V32" s="141" t="s">
        <v>216</v>
      </c>
      <c r="W32" s="141" t="s">
        <v>216</v>
      </c>
      <c r="X32" s="141" t="s">
        <v>216</v>
      </c>
      <c r="Y32" s="141" t="s">
        <v>216</v>
      </c>
      <c r="Z32" s="141" t="s">
        <v>216</v>
      </c>
      <c r="AA32" s="141" t="s">
        <v>696</v>
      </c>
      <c r="AB32" s="141" t="s">
        <v>216</v>
      </c>
      <c r="AC32" s="142" t="s">
        <v>52</v>
      </c>
      <c r="AD32" s="142"/>
      <c r="AE32" s="141" t="s">
        <v>216</v>
      </c>
      <c r="AF32" s="141" t="s">
        <v>216</v>
      </c>
      <c r="AG32" s="141" t="s">
        <v>216</v>
      </c>
      <c r="AH32" s="141" t="s">
        <v>216</v>
      </c>
      <c r="AI32" s="141" t="s">
        <v>612</v>
      </c>
      <c r="AJ32" s="141" t="s">
        <v>216</v>
      </c>
      <c r="AK32" s="141" t="s">
        <v>216</v>
      </c>
      <c r="AL32" s="141" t="s">
        <v>216</v>
      </c>
      <c r="AM32" s="141" t="s">
        <v>216</v>
      </c>
      <c r="AN32" s="141" t="s">
        <v>216</v>
      </c>
      <c r="AO32" s="141" t="s">
        <v>485</v>
      </c>
      <c r="AP32" s="141" t="s">
        <v>216</v>
      </c>
      <c r="AQ32" s="141" t="s">
        <v>663</v>
      </c>
      <c r="AR32" s="141" t="s">
        <v>644</v>
      </c>
      <c r="AS32" s="141" t="s">
        <v>216</v>
      </c>
      <c r="AT32" s="141" t="s">
        <v>216</v>
      </c>
      <c r="AU32" s="141" t="s">
        <v>216</v>
      </c>
      <c r="AV32" s="141" t="s">
        <v>216</v>
      </c>
      <c r="AW32" s="141" t="s">
        <v>216</v>
      </c>
      <c r="AX32" s="141" t="s">
        <v>216</v>
      </c>
      <c r="AY32" s="141" t="s">
        <v>216</v>
      </c>
      <c r="AZ32" s="141" t="s">
        <v>216</v>
      </c>
      <c r="BA32" s="141" t="s">
        <v>216</v>
      </c>
      <c r="BB32" s="141" t="s">
        <v>216</v>
      </c>
      <c r="BC32" s="141" t="s">
        <v>216</v>
      </c>
      <c r="BD32" s="141" t="s">
        <v>511</v>
      </c>
      <c r="BE32" s="143" t="s">
        <v>216</v>
      </c>
      <c r="BF32" s="142" t="s">
        <v>52</v>
      </c>
      <c r="BG32" s="142"/>
      <c r="BH32" s="141" t="s">
        <v>216</v>
      </c>
      <c r="BI32" s="141" t="s">
        <v>216</v>
      </c>
      <c r="BJ32" s="141" t="s">
        <v>216</v>
      </c>
      <c r="BK32" s="141" t="s">
        <v>216</v>
      </c>
      <c r="BL32" s="141" t="s">
        <v>216</v>
      </c>
      <c r="BM32" s="141" t="s">
        <v>216</v>
      </c>
      <c r="BN32" s="141" t="s">
        <v>216</v>
      </c>
      <c r="BO32" s="141" t="s">
        <v>216</v>
      </c>
      <c r="BP32" s="141" t="s">
        <v>216</v>
      </c>
      <c r="BQ32" s="141" t="s">
        <v>216</v>
      </c>
      <c r="BR32" s="141" t="s">
        <v>216</v>
      </c>
      <c r="BS32" s="141" t="s">
        <v>216</v>
      </c>
      <c r="BT32" s="141" t="s">
        <v>216</v>
      </c>
      <c r="BU32" s="141" t="s">
        <v>216</v>
      </c>
      <c r="BV32" s="141" t="s">
        <v>216</v>
      </c>
      <c r="BW32" s="141" t="s">
        <v>216</v>
      </c>
      <c r="BX32" s="141" t="s">
        <v>216</v>
      </c>
      <c r="BY32" s="141" t="s">
        <v>216</v>
      </c>
      <c r="BZ32" s="141" t="s">
        <v>216</v>
      </c>
      <c r="CA32" s="141" t="s">
        <v>216</v>
      </c>
      <c r="CB32" s="141" t="s">
        <v>216</v>
      </c>
      <c r="CC32" s="141" t="s">
        <v>216</v>
      </c>
      <c r="CD32" s="141" t="s">
        <v>216</v>
      </c>
      <c r="CE32" s="141" t="s">
        <v>216</v>
      </c>
      <c r="CF32" s="141" t="s">
        <v>216</v>
      </c>
      <c r="CG32" s="141" t="s">
        <v>216</v>
      </c>
      <c r="CH32" s="141" t="s">
        <v>216</v>
      </c>
      <c r="CI32" s="142" t="s">
        <v>52</v>
      </c>
      <c r="CL32" s="147" t="s">
        <v>409</v>
      </c>
      <c r="CM32" s="148" t="s">
        <v>169</v>
      </c>
      <c r="CN32" s="148">
        <v>52180</v>
      </c>
      <c r="CO32" s="149" t="s">
        <v>706</v>
      </c>
      <c r="CP32" s="148" t="s">
        <v>160</v>
      </c>
      <c r="CQ32" s="150">
        <v>3</v>
      </c>
      <c r="CR32" s="151" t="s">
        <v>707</v>
      </c>
    </row>
    <row r="33" spans="2:96">
      <c r="B33" s="141" t="s">
        <v>216</v>
      </c>
      <c r="C33" s="141" t="s">
        <v>216</v>
      </c>
      <c r="D33" s="141" t="s">
        <v>216</v>
      </c>
      <c r="E33" s="141" t="s">
        <v>216</v>
      </c>
      <c r="F33" s="141" t="s">
        <v>708</v>
      </c>
      <c r="G33" s="141" t="s">
        <v>216</v>
      </c>
      <c r="H33" s="141" t="s">
        <v>216</v>
      </c>
      <c r="I33" s="141" t="s">
        <v>216</v>
      </c>
      <c r="J33" s="141" t="s">
        <v>216</v>
      </c>
      <c r="K33" s="141" t="s">
        <v>216</v>
      </c>
      <c r="L33" s="141" t="s">
        <v>700</v>
      </c>
      <c r="M33" s="141" t="s">
        <v>216</v>
      </c>
      <c r="N33" s="141" t="s">
        <v>663</v>
      </c>
      <c r="O33" s="141" t="s">
        <v>644</v>
      </c>
      <c r="P33" s="141" t="s">
        <v>216</v>
      </c>
      <c r="Q33" s="141" t="s">
        <v>216</v>
      </c>
      <c r="R33" s="141" t="s">
        <v>216</v>
      </c>
      <c r="S33" s="141" t="s">
        <v>216</v>
      </c>
      <c r="T33" s="141" t="s">
        <v>216</v>
      </c>
      <c r="U33" s="141" t="s">
        <v>216</v>
      </c>
      <c r="V33" s="141" t="s">
        <v>216</v>
      </c>
      <c r="W33" s="141" t="s">
        <v>216</v>
      </c>
      <c r="X33" s="141" t="s">
        <v>216</v>
      </c>
      <c r="Y33" s="141" t="s">
        <v>216</v>
      </c>
      <c r="Z33" s="141" t="s">
        <v>216</v>
      </c>
      <c r="AA33" s="141" t="s">
        <v>702</v>
      </c>
      <c r="AB33" s="141" t="s">
        <v>216</v>
      </c>
      <c r="AC33" s="142" t="s">
        <v>52</v>
      </c>
      <c r="AD33" s="142"/>
      <c r="AE33" s="141" t="s">
        <v>216</v>
      </c>
      <c r="AF33" s="141" t="s">
        <v>216</v>
      </c>
      <c r="AG33" s="141" t="s">
        <v>216</v>
      </c>
      <c r="AH33" s="141" t="s">
        <v>216</v>
      </c>
      <c r="AI33" s="141" t="s">
        <v>624</v>
      </c>
      <c r="AJ33" s="141" t="s">
        <v>216</v>
      </c>
      <c r="AK33" s="141" t="s">
        <v>216</v>
      </c>
      <c r="AL33" s="141" t="s">
        <v>216</v>
      </c>
      <c r="AM33" s="141" t="s">
        <v>216</v>
      </c>
      <c r="AN33" s="141" t="s">
        <v>216</v>
      </c>
      <c r="AO33" s="141" t="s">
        <v>507</v>
      </c>
      <c r="AP33" s="141" t="s">
        <v>216</v>
      </c>
      <c r="AQ33" s="141" t="s">
        <v>670</v>
      </c>
      <c r="AR33" s="141" t="s">
        <v>656</v>
      </c>
      <c r="AS33" s="141" t="s">
        <v>216</v>
      </c>
      <c r="AT33" s="141" t="s">
        <v>216</v>
      </c>
      <c r="AU33" s="141" t="s">
        <v>216</v>
      </c>
      <c r="AV33" s="141" t="s">
        <v>216</v>
      </c>
      <c r="AW33" s="141" t="s">
        <v>216</v>
      </c>
      <c r="AX33" s="141" t="s">
        <v>216</v>
      </c>
      <c r="AY33" s="141" t="s">
        <v>216</v>
      </c>
      <c r="AZ33" s="141" t="s">
        <v>216</v>
      </c>
      <c r="BA33" s="141" t="s">
        <v>216</v>
      </c>
      <c r="BB33" s="141" t="s">
        <v>216</v>
      </c>
      <c r="BC33" s="141" t="s">
        <v>216</v>
      </c>
      <c r="BD33" s="141" t="s">
        <v>216</v>
      </c>
      <c r="BE33" s="143" t="s">
        <v>216</v>
      </c>
      <c r="BF33" s="142" t="s">
        <v>52</v>
      </c>
      <c r="BG33" s="142"/>
      <c r="BH33" s="141" t="s">
        <v>216</v>
      </c>
      <c r="BI33" s="141" t="s">
        <v>216</v>
      </c>
      <c r="BJ33" s="141" t="s">
        <v>216</v>
      </c>
      <c r="BK33" s="141" t="s">
        <v>216</v>
      </c>
      <c r="BL33" s="141" t="s">
        <v>216</v>
      </c>
      <c r="BM33" s="141" t="s">
        <v>216</v>
      </c>
      <c r="BN33" s="141" t="s">
        <v>216</v>
      </c>
      <c r="BO33" s="141" t="s">
        <v>216</v>
      </c>
      <c r="BP33" s="141" t="s">
        <v>216</v>
      </c>
      <c r="BQ33" s="141" t="s">
        <v>216</v>
      </c>
      <c r="BR33" s="141" t="s">
        <v>216</v>
      </c>
      <c r="BS33" s="141" t="s">
        <v>216</v>
      </c>
      <c r="BT33" s="141" t="s">
        <v>216</v>
      </c>
      <c r="BU33" s="141" t="s">
        <v>216</v>
      </c>
      <c r="BV33" s="141" t="s">
        <v>216</v>
      </c>
      <c r="BW33" s="141" t="s">
        <v>216</v>
      </c>
      <c r="BX33" s="141" t="s">
        <v>216</v>
      </c>
      <c r="BY33" s="141" t="s">
        <v>216</v>
      </c>
      <c r="BZ33" s="141" t="s">
        <v>216</v>
      </c>
      <c r="CA33" s="141" t="s">
        <v>216</v>
      </c>
      <c r="CB33" s="141" t="s">
        <v>216</v>
      </c>
      <c r="CC33" s="141" t="s">
        <v>216</v>
      </c>
      <c r="CD33" s="141" t="s">
        <v>216</v>
      </c>
      <c r="CE33" s="141" t="s">
        <v>216</v>
      </c>
      <c r="CF33" s="141" t="s">
        <v>216</v>
      </c>
      <c r="CG33" s="141" t="s">
        <v>216</v>
      </c>
      <c r="CH33" s="141" t="s">
        <v>216</v>
      </c>
      <c r="CI33" s="142" t="s">
        <v>52</v>
      </c>
      <c r="CL33" s="147" t="s">
        <v>620</v>
      </c>
      <c r="CM33" s="148" t="s">
        <v>169</v>
      </c>
      <c r="CN33" s="148">
        <v>52130</v>
      </c>
      <c r="CO33" s="149" t="s">
        <v>709</v>
      </c>
      <c r="CP33" s="148" t="s">
        <v>336</v>
      </c>
      <c r="CQ33" s="150">
        <v>2</v>
      </c>
      <c r="CR33" s="151" t="s">
        <v>709</v>
      </c>
    </row>
    <row r="34" spans="2:96">
      <c r="B34" s="141" t="s">
        <v>216</v>
      </c>
      <c r="C34" s="141" t="s">
        <v>216</v>
      </c>
      <c r="D34" s="141" t="s">
        <v>216</v>
      </c>
      <c r="E34" s="141" t="s">
        <v>216</v>
      </c>
      <c r="F34" s="141" t="s">
        <v>612</v>
      </c>
      <c r="G34" s="141" t="s">
        <v>216</v>
      </c>
      <c r="H34" s="141" t="s">
        <v>216</v>
      </c>
      <c r="I34" s="141" t="s">
        <v>216</v>
      </c>
      <c r="J34" s="141" t="s">
        <v>216</v>
      </c>
      <c r="K34" s="141" t="s">
        <v>216</v>
      </c>
      <c r="L34" s="141" t="s">
        <v>485</v>
      </c>
      <c r="M34" s="141" t="s">
        <v>216</v>
      </c>
      <c r="N34" s="141" t="s">
        <v>670</v>
      </c>
      <c r="O34" s="141" t="s">
        <v>656</v>
      </c>
      <c r="P34" s="141" t="s">
        <v>216</v>
      </c>
      <c r="Q34" s="141" t="s">
        <v>216</v>
      </c>
      <c r="R34" s="141" t="s">
        <v>216</v>
      </c>
      <c r="S34" s="141" t="s">
        <v>216</v>
      </c>
      <c r="T34" s="141" t="s">
        <v>216</v>
      </c>
      <c r="U34" s="141" t="s">
        <v>216</v>
      </c>
      <c r="V34" s="141" t="s">
        <v>216</v>
      </c>
      <c r="W34" s="141" t="s">
        <v>216</v>
      </c>
      <c r="X34" s="141" t="s">
        <v>216</v>
      </c>
      <c r="Y34" s="141" t="s">
        <v>216</v>
      </c>
      <c r="Z34" s="141" t="s">
        <v>216</v>
      </c>
      <c r="AA34" s="141" t="s">
        <v>710</v>
      </c>
      <c r="AB34" s="141" t="s">
        <v>216</v>
      </c>
      <c r="AC34" s="142" t="s">
        <v>52</v>
      </c>
      <c r="AD34" s="142"/>
      <c r="AE34" s="141" t="s">
        <v>216</v>
      </c>
      <c r="AF34" s="141" t="s">
        <v>216</v>
      </c>
      <c r="AG34" s="141" t="s">
        <v>216</v>
      </c>
      <c r="AH34" s="141" t="s">
        <v>216</v>
      </c>
      <c r="AI34" s="141" t="s">
        <v>711</v>
      </c>
      <c r="AJ34" s="141" t="s">
        <v>216</v>
      </c>
      <c r="AK34" s="141" t="s">
        <v>216</v>
      </c>
      <c r="AL34" s="141" t="s">
        <v>216</v>
      </c>
      <c r="AM34" s="141" t="s">
        <v>216</v>
      </c>
      <c r="AN34" s="141" t="s">
        <v>216</v>
      </c>
      <c r="AO34" s="141" t="s">
        <v>712</v>
      </c>
      <c r="AP34" s="141" t="s">
        <v>216</v>
      </c>
      <c r="AQ34" s="141" t="s">
        <v>676</v>
      </c>
      <c r="AR34" s="141" t="s">
        <v>664</v>
      </c>
      <c r="AS34" s="141" t="s">
        <v>216</v>
      </c>
      <c r="AT34" s="141" t="s">
        <v>216</v>
      </c>
      <c r="AU34" s="141" t="s">
        <v>216</v>
      </c>
      <c r="AV34" s="141" t="s">
        <v>216</v>
      </c>
      <c r="AW34" s="141" t="s">
        <v>216</v>
      </c>
      <c r="AX34" s="141" t="s">
        <v>216</v>
      </c>
      <c r="AY34" s="141" t="s">
        <v>216</v>
      </c>
      <c r="AZ34" s="141" t="s">
        <v>216</v>
      </c>
      <c r="BA34" s="141" t="s">
        <v>216</v>
      </c>
      <c r="BB34" s="141" t="s">
        <v>216</v>
      </c>
      <c r="BC34" s="141" t="s">
        <v>216</v>
      </c>
      <c r="BD34" s="141" t="s">
        <v>216</v>
      </c>
      <c r="BE34" s="143" t="s">
        <v>216</v>
      </c>
      <c r="BF34" s="142" t="s">
        <v>52</v>
      </c>
      <c r="BG34" s="142"/>
      <c r="BH34" s="141" t="s">
        <v>216</v>
      </c>
      <c r="BI34" s="141" t="s">
        <v>216</v>
      </c>
      <c r="BJ34" s="141" t="s">
        <v>216</v>
      </c>
      <c r="BK34" s="141" t="s">
        <v>216</v>
      </c>
      <c r="BL34" s="141" t="s">
        <v>216</v>
      </c>
      <c r="BM34" s="141" t="s">
        <v>216</v>
      </c>
      <c r="BN34" s="141" t="s">
        <v>216</v>
      </c>
      <c r="BO34" s="141" t="s">
        <v>216</v>
      </c>
      <c r="BP34" s="141" t="s">
        <v>216</v>
      </c>
      <c r="BQ34" s="141" t="s">
        <v>216</v>
      </c>
      <c r="BR34" s="141" t="s">
        <v>216</v>
      </c>
      <c r="BS34" s="141" t="s">
        <v>216</v>
      </c>
      <c r="BT34" s="141" t="s">
        <v>216</v>
      </c>
      <c r="BU34" s="141" t="s">
        <v>216</v>
      </c>
      <c r="BV34" s="141" t="s">
        <v>216</v>
      </c>
      <c r="BW34" s="141" t="s">
        <v>216</v>
      </c>
      <c r="BX34" s="141" t="s">
        <v>216</v>
      </c>
      <c r="BY34" s="141" t="s">
        <v>216</v>
      </c>
      <c r="BZ34" s="141" t="s">
        <v>216</v>
      </c>
      <c r="CA34" s="141" t="s">
        <v>216</v>
      </c>
      <c r="CB34" s="141" t="s">
        <v>216</v>
      </c>
      <c r="CC34" s="141" t="s">
        <v>216</v>
      </c>
      <c r="CD34" s="141" t="s">
        <v>216</v>
      </c>
      <c r="CE34" s="141" t="s">
        <v>216</v>
      </c>
      <c r="CF34" s="141" t="s">
        <v>216</v>
      </c>
      <c r="CG34" s="141" t="s">
        <v>216</v>
      </c>
      <c r="CH34" s="141" t="s">
        <v>216</v>
      </c>
      <c r="CI34" s="142" t="s">
        <v>52</v>
      </c>
      <c r="CL34" s="147" t="s">
        <v>437</v>
      </c>
      <c r="CM34" s="148" t="s">
        <v>169</v>
      </c>
      <c r="CN34" s="148">
        <v>52090</v>
      </c>
      <c r="CO34" s="149" t="s">
        <v>713</v>
      </c>
      <c r="CP34" s="148" t="s">
        <v>160</v>
      </c>
      <c r="CQ34" s="150">
        <v>3</v>
      </c>
      <c r="CR34" s="151" t="s">
        <v>714</v>
      </c>
    </row>
    <row r="35" spans="2:96">
      <c r="B35" s="141" t="s">
        <v>216</v>
      </c>
      <c r="C35" s="141" t="s">
        <v>216</v>
      </c>
      <c r="D35" s="141" t="s">
        <v>216</v>
      </c>
      <c r="E35" s="141" t="s">
        <v>216</v>
      </c>
      <c r="F35" s="141" t="s">
        <v>624</v>
      </c>
      <c r="G35" s="141" t="s">
        <v>216</v>
      </c>
      <c r="H35" s="141" t="s">
        <v>216</v>
      </c>
      <c r="I35" s="141" t="s">
        <v>216</v>
      </c>
      <c r="J35" s="141" t="s">
        <v>216</v>
      </c>
      <c r="K35" s="141" t="s">
        <v>216</v>
      </c>
      <c r="L35" s="141" t="s">
        <v>507</v>
      </c>
      <c r="M35" s="141" t="s">
        <v>216</v>
      </c>
      <c r="N35" s="141" t="s">
        <v>676</v>
      </c>
      <c r="O35" s="141" t="s">
        <v>664</v>
      </c>
      <c r="P35" s="141" t="s">
        <v>216</v>
      </c>
      <c r="Q35" s="141" t="s">
        <v>216</v>
      </c>
      <c r="R35" s="141" t="s">
        <v>216</v>
      </c>
      <c r="S35" s="141" t="s">
        <v>216</v>
      </c>
      <c r="T35" s="141" t="s">
        <v>216</v>
      </c>
      <c r="U35" s="141" t="s">
        <v>216</v>
      </c>
      <c r="V35" s="141" t="s">
        <v>216</v>
      </c>
      <c r="W35" s="141" t="s">
        <v>216</v>
      </c>
      <c r="X35" s="141" t="s">
        <v>216</v>
      </c>
      <c r="Y35" s="141" t="s">
        <v>216</v>
      </c>
      <c r="Z35" s="141" t="s">
        <v>216</v>
      </c>
      <c r="AA35" s="141" t="s">
        <v>715</v>
      </c>
      <c r="AB35" s="141" t="s">
        <v>216</v>
      </c>
      <c r="AC35" s="142" t="s">
        <v>52</v>
      </c>
      <c r="AD35" s="142"/>
      <c r="AE35" s="141" t="s">
        <v>216</v>
      </c>
      <c r="AF35" s="141" t="s">
        <v>216</v>
      </c>
      <c r="AG35" s="141" t="s">
        <v>216</v>
      </c>
      <c r="AH35" s="141" t="s">
        <v>216</v>
      </c>
      <c r="AI35" s="141" t="s">
        <v>632</v>
      </c>
      <c r="AJ35" s="141" t="s">
        <v>216</v>
      </c>
      <c r="AK35" s="141" t="s">
        <v>216</v>
      </c>
      <c r="AL35" s="141" t="s">
        <v>216</v>
      </c>
      <c r="AM35" s="141" t="s">
        <v>216</v>
      </c>
      <c r="AN35" s="141" t="s">
        <v>216</v>
      </c>
      <c r="AO35" s="141" t="s">
        <v>716</v>
      </c>
      <c r="AP35" s="141" t="s">
        <v>216</v>
      </c>
      <c r="AQ35" s="141" t="s">
        <v>717</v>
      </c>
      <c r="AR35" s="141" t="s">
        <v>671</v>
      </c>
      <c r="AS35" s="141" t="s">
        <v>216</v>
      </c>
      <c r="AT35" s="141" t="s">
        <v>216</v>
      </c>
      <c r="AU35" s="141" t="s">
        <v>216</v>
      </c>
      <c r="AV35" s="141" t="s">
        <v>216</v>
      </c>
      <c r="AW35" s="141" t="s">
        <v>216</v>
      </c>
      <c r="AX35" s="141" t="s">
        <v>216</v>
      </c>
      <c r="AY35" s="141" t="s">
        <v>216</v>
      </c>
      <c r="AZ35" s="141" t="s">
        <v>216</v>
      </c>
      <c r="BA35" s="141" t="s">
        <v>216</v>
      </c>
      <c r="BB35" s="141" t="s">
        <v>216</v>
      </c>
      <c r="BC35" s="141" t="s">
        <v>216</v>
      </c>
      <c r="BD35" s="141" t="s">
        <v>216</v>
      </c>
      <c r="BE35" s="143" t="s">
        <v>216</v>
      </c>
      <c r="BF35" s="142" t="s">
        <v>52</v>
      </c>
      <c r="BG35" s="142"/>
      <c r="BH35" s="141" t="s">
        <v>216</v>
      </c>
      <c r="BI35" s="141" t="s">
        <v>216</v>
      </c>
      <c r="BJ35" s="141" t="s">
        <v>216</v>
      </c>
      <c r="BK35" s="141" t="s">
        <v>216</v>
      </c>
      <c r="BL35" s="141" t="s">
        <v>216</v>
      </c>
      <c r="BM35" s="141" t="s">
        <v>216</v>
      </c>
      <c r="BN35" s="141" t="s">
        <v>216</v>
      </c>
      <c r="BO35" s="141" t="s">
        <v>216</v>
      </c>
      <c r="BP35" s="141" t="s">
        <v>216</v>
      </c>
      <c r="BQ35" s="141" t="s">
        <v>216</v>
      </c>
      <c r="BR35" s="141" t="s">
        <v>216</v>
      </c>
      <c r="BS35" s="141" t="s">
        <v>216</v>
      </c>
      <c r="BT35" s="141" t="s">
        <v>216</v>
      </c>
      <c r="BU35" s="141" t="s">
        <v>216</v>
      </c>
      <c r="BV35" s="141" t="s">
        <v>216</v>
      </c>
      <c r="BW35" s="141" t="s">
        <v>216</v>
      </c>
      <c r="BX35" s="141" t="s">
        <v>216</v>
      </c>
      <c r="BY35" s="141" t="s">
        <v>216</v>
      </c>
      <c r="BZ35" s="141" t="s">
        <v>216</v>
      </c>
      <c r="CA35" s="141" t="s">
        <v>216</v>
      </c>
      <c r="CB35" s="141" t="s">
        <v>216</v>
      </c>
      <c r="CC35" s="141" t="s">
        <v>216</v>
      </c>
      <c r="CD35" s="141" t="s">
        <v>216</v>
      </c>
      <c r="CE35" s="141" t="s">
        <v>216</v>
      </c>
      <c r="CF35" s="141" t="s">
        <v>216</v>
      </c>
      <c r="CG35" s="141" t="s">
        <v>216</v>
      </c>
      <c r="CH35" s="141" t="s">
        <v>216</v>
      </c>
      <c r="CI35" s="142" t="s">
        <v>52</v>
      </c>
      <c r="CL35" s="147" t="s">
        <v>483</v>
      </c>
      <c r="CM35" s="148" t="s">
        <v>169</v>
      </c>
      <c r="CN35" s="148">
        <v>52042</v>
      </c>
      <c r="CO35" s="149" t="s">
        <v>718</v>
      </c>
      <c r="CP35" s="148" t="s">
        <v>160</v>
      </c>
      <c r="CQ35" s="150">
        <v>3</v>
      </c>
      <c r="CR35" s="151" t="s">
        <v>719</v>
      </c>
    </row>
    <row r="36" spans="2:96">
      <c r="B36" s="141" t="s">
        <v>216</v>
      </c>
      <c r="C36" s="141" t="s">
        <v>216</v>
      </c>
      <c r="D36" s="141" t="s">
        <v>216</v>
      </c>
      <c r="E36" s="141" t="s">
        <v>216</v>
      </c>
      <c r="F36" s="141" t="s">
        <v>711</v>
      </c>
      <c r="G36" s="141" t="s">
        <v>216</v>
      </c>
      <c r="H36" s="141" t="s">
        <v>216</v>
      </c>
      <c r="I36" s="141" t="s">
        <v>216</v>
      </c>
      <c r="J36" s="141" t="s">
        <v>216</v>
      </c>
      <c r="K36" s="141" t="s">
        <v>216</v>
      </c>
      <c r="L36" s="141" t="s">
        <v>712</v>
      </c>
      <c r="M36" s="141" t="s">
        <v>216</v>
      </c>
      <c r="N36" s="141" t="s">
        <v>717</v>
      </c>
      <c r="O36" s="141" t="s">
        <v>671</v>
      </c>
      <c r="P36" s="141" t="s">
        <v>216</v>
      </c>
      <c r="Q36" s="141" t="s">
        <v>216</v>
      </c>
      <c r="R36" s="141" t="s">
        <v>216</v>
      </c>
      <c r="S36" s="141" t="s">
        <v>216</v>
      </c>
      <c r="T36" s="141" t="s">
        <v>216</v>
      </c>
      <c r="U36" s="141" t="s">
        <v>216</v>
      </c>
      <c r="V36" s="141" t="s">
        <v>216</v>
      </c>
      <c r="W36" s="141" t="s">
        <v>216</v>
      </c>
      <c r="X36" s="141" t="s">
        <v>216</v>
      </c>
      <c r="Y36" s="141" t="s">
        <v>216</v>
      </c>
      <c r="Z36" s="141" t="s">
        <v>216</v>
      </c>
      <c r="AA36" s="141" t="s">
        <v>511</v>
      </c>
      <c r="AB36" s="141" t="s">
        <v>216</v>
      </c>
      <c r="AC36" s="142" t="s">
        <v>52</v>
      </c>
      <c r="AD36" s="142"/>
      <c r="AE36" s="141" t="s">
        <v>216</v>
      </c>
      <c r="AF36" s="141" t="s">
        <v>216</v>
      </c>
      <c r="AG36" s="141" t="s">
        <v>216</v>
      </c>
      <c r="AH36" s="141" t="s">
        <v>216</v>
      </c>
      <c r="AI36" s="141" t="s">
        <v>720</v>
      </c>
      <c r="AJ36" s="141" t="s">
        <v>216</v>
      </c>
      <c r="AK36" s="141" t="s">
        <v>216</v>
      </c>
      <c r="AL36" s="141" t="s">
        <v>216</v>
      </c>
      <c r="AM36" s="141" t="s">
        <v>216</v>
      </c>
      <c r="AN36" s="141" t="s">
        <v>216</v>
      </c>
      <c r="AO36" s="141" t="s">
        <v>721</v>
      </c>
      <c r="AP36" s="141" t="s">
        <v>216</v>
      </c>
      <c r="AQ36" s="141" t="s">
        <v>722</v>
      </c>
      <c r="AR36" s="141" t="s">
        <v>677</v>
      </c>
      <c r="AS36" s="141" t="s">
        <v>216</v>
      </c>
      <c r="AT36" s="141" t="s">
        <v>216</v>
      </c>
      <c r="AU36" s="141" t="s">
        <v>216</v>
      </c>
      <c r="AV36" s="141" t="s">
        <v>216</v>
      </c>
      <c r="AW36" s="141" t="s">
        <v>216</v>
      </c>
      <c r="AX36" s="141" t="s">
        <v>216</v>
      </c>
      <c r="AY36" s="141" t="s">
        <v>216</v>
      </c>
      <c r="AZ36" s="141" t="s">
        <v>216</v>
      </c>
      <c r="BA36" s="141" t="s">
        <v>216</v>
      </c>
      <c r="BB36" s="141" t="s">
        <v>216</v>
      </c>
      <c r="BC36" s="141" t="s">
        <v>216</v>
      </c>
      <c r="BD36" s="141" t="s">
        <v>216</v>
      </c>
      <c r="BE36" s="143" t="s">
        <v>216</v>
      </c>
      <c r="BF36" s="142" t="s">
        <v>52</v>
      </c>
      <c r="BG36" s="142"/>
      <c r="BH36" s="141" t="s">
        <v>216</v>
      </c>
      <c r="BI36" s="141" t="s">
        <v>216</v>
      </c>
      <c r="BJ36" s="141" t="s">
        <v>216</v>
      </c>
      <c r="BK36" s="141" t="s">
        <v>216</v>
      </c>
      <c r="BL36" s="141" t="s">
        <v>216</v>
      </c>
      <c r="BM36" s="141" t="s">
        <v>216</v>
      </c>
      <c r="BN36" s="141" t="s">
        <v>216</v>
      </c>
      <c r="BO36" s="141" t="s">
        <v>216</v>
      </c>
      <c r="BP36" s="141" t="s">
        <v>216</v>
      </c>
      <c r="BQ36" s="141" t="s">
        <v>216</v>
      </c>
      <c r="BR36" s="141" t="s">
        <v>216</v>
      </c>
      <c r="BS36" s="141" t="s">
        <v>216</v>
      </c>
      <c r="BT36" s="141" t="s">
        <v>216</v>
      </c>
      <c r="BU36" s="141" t="s">
        <v>216</v>
      </c>
      <c r="BV36" s="141" t="s">
        <v>216</v>
      </c>
      <c r="BW36" s="141" t="s">
        <v>216</v>
      </c>
      <c r="BX36" s="141" t="s">
        <v>216</v>
      </c>
      <c r="BY36" s="141" t="s">
        <v>216</v>
      </c>
      <c r="BZ36" s="141" t="s">
        <v>216</v>
      </c>
      <c r="CA36" s="141" t="s">
        <v>216</v>
      </c>
      <c r="CB36" s="141" t="s">
        <v>216</v>
      </c>
      <c r="CC36" s="141" t="s">
        <v>216</v>
      </c>
      <c r="CD36" s="141" t="s">
        <v>216</v>
      </c>
      <c r="CE36" s="141" t="s">
        <v>216</v>
      </c>
      <c r="CF36" s="141" t="s">
        <v>216</v>
      </c>
      <c r="CG36" s="141" t="s">
        <v>216</v>
      </c>
      <c r="CH36" s="141" t="s">
        <v>216</v>
      </c>
      <c r="CI36" s="142" t="s">
        <v>52</v>
      </c>
      <c r="CL36" s="147" t="s">
        <v>200</v>
      </c>
      <c r="CM36" s="148" t="s">
        <v>172</v>
      </c>
      <c r="CN36" s="148">
        <v>50102</v>
      </c>
      <c r="CO36" s="149" t="s">
        <v>723</v>
      </c>
      <c r="CP36" s="148" t="s">
        <v>160</v>
      </c>
      <c r="CQ36" s="150">
        <v>3</v>
      </c>
      <c r="CR36" s="151" t="s">
        <v>723</v>
      </c>
    </row>
    <row r="37" spans="2:96">
      <c r="B37" s="141" t="s">
        <v>216</v>
      </c>
      <c r="C37" s="141" t="s">
        <v>216</v>
      </c>
      <c r="D37" s="141" t="s">
        <v>216</v>
      </c>
      <c r="E37" s="141" t="s">
        <v>216</v>
      </c>
      <c r="F37" s="141" t="s">
        <v>632</v>
      </c>
      <c r="G37" s="141" t="s">
        <v>216</v>
      </c>
      <c r="H37" s="141" t="s">
        <v>216</v>
      </c>
      <c r="I37" s="141" t="s">
        <v>216</v>
      </c>
      <c r="J37" s="141" t="s">
        <v>216</v>
      </c>
      <c r="K37" s="141" t="s">
        <v>216</v>
      </c>
      <c r="L37" s="141" t="s">
        <v>716</v>
      </c>
      <c r="M37" s="141" t="s">
        <v>216</v>
      </c>
      <c r="N37" s="141" t="s">
        <v>722</v>
      </c>
      <c r="O37" s="141" t="s">
        <v>677</v>
      </c>
      <c r="P37" s="141" t="s">
        <v>216</v>
      </c>
      <c r="Q37" s="141" t="s">
        <v>216</v>
      </c>
      <c r="R37" s="141" t="s">
        <v>216</v>
      </c>
      <c r="S37" s="141" t="s">
        <v>216</v>
      </c>
      <c r="T37" s="141" t="s">
        <v>216</v>
      </c>
      <c r="U37" s="141" t="s">
        <v>216</v>
      </c>
      <c r="V37" s="141" t="s">
        <v>216</v>
      </c>
      <c r="W37" s="141" t="s">
        <v>216</v>
      </c>
      <c r="X37" s="141" t="s">
        <v>216</v>
      </c>
      <c r="Y37" s="141" t="s">
        <v>216</v>
      </c>
      <c r="Z37" s="141" t="s">
        <v>216</v>
      </c>
      <c r="AA37" s="141" t="s">
        <v>724</v>
      </c>
      <c r="AB37" s="141" t="s">
        <v>216</v>
      </c>
      <c r="AC37" s="142" t="s">
        <v>52</v>
      </c>
      <c r="AD37" s="142"/>
      <c r="AE37" s="141" t="s">
        <v>216</v>
      </c>
      <c r="AF37" s="141" t="s">
        <v>216</v>
      </c>
      <c r="AG37" s="141" t="s">
        <v>216</v>
      </c>
      <c r="AH37" s="141" t="s">
        <v>216</v>
      </c>
      <c r="AI37" s="141" t="s">
        <v>642</v>
      </c>
      <c r="AJ37" s="141" t="s">
        <v>216</v>
      </c>
      <c r="AK37" s="141" t="s">
        <v>216</v>
      </c>
      <c r="AL37" s="141" t="s">
        <v>216</v>
      </c>
      <c r="AM37" s="141" t="s">
        <v>216</v>
      </c>
      <c r="AN37" s="141" t="s">
        <v>216</v>
      </c>
      <c r="AO37" s="141" t="s">
        <v>526</v>
      </c>
      <c r="AP37" s="141" t="s">
        <v>216</v>
      </c>
      <c r="AQ37" s="141" t="s">
        <v>683</v>
      </c>
      <c r="AR37" s="141" t="s">
        <v>684</v>
      </c>
      <c r="AS37" s="141" t="s">
        <v>216</v>
      </c>
      <c r="AT37" s="141" t="s">
        <v>216</v>
      </c>
      <c r="AU37" s="141" t="s">
        <v>216</v>
      </c>
      <c r="AV37" s="141" t="s">
        <v>216</v>
      </c>
      <c r="AW37" s="141" t="s">
        <v>216</v>
      </c>
      <c r="AX37" s="141" t="s">
        <v>216</v>
      </c>
      <c r="AY37" s="141" t="s">
        <v>216</v>
      </c>
      <c r="AZ37" s="141" t="s">
        <v>216</v>
      </c>
      <c r="BA37" s="141" t="s">
        <v>216</v>
      </c>
      <c r="BB37" s="141" t="s">
        <v>216</v>
      </c>
      <c r="BC37" s="141" t="s">
        <v>216</v>
      </c>
      <c r="BD37" s="141" t="s">
        <v>216</v>
      </c>
      <c r="BE37" s="143" t="s">
        <v>216</v>
      </c>
      <c r="BF37" s="142" t="s">
        <v>52</v>
      </c>
      <c r="BG37" s="142"/>
      <c r="BH37" s="141" t="s">
        <v>216</v>
      </c>
      <c r="BI37" s="141" t="s">
        <v>216</v>
      </c>
      <c r="BJ37" s="141" t="s">
        <v>216</v>
      </c>
      <c r="BK37" s="141" t="s">
        <v>216</v>
      </c>
      <c r="BL37" s="141" t="s">
        <v>216</v>
      </c>
      <c r="BM37" s="141" t="s">
        <v>216</v>
      </c>
      <c r="BN37" s="141" t="s">
        <v>216</v>
      </c>
      <c r="BO37" s="141" t="s">
        <v>216</v>
      </c>
      <c r="BP37" s="141" t="s">
        <v>216</v>
      </c>
      <c r="BQ37" s="141" t="s">
        <v>216</v>
      </c>
      <c r="BR37" s="141" t="s">
        <v>216</v>
      </c>
      <c r="BS37" s="141" t="s">
        <v>216</v>
      </c>
      <c r="BT37" s="141" t="s">
        <v>216</v>
      </c>
      <c r="BU37" s="141" t="s">
        <v>216</v>
      </c>
      <c r="BV37" s="141" t="s">
        <v>216</v>
      </c>
      <c r="BW37" s="141" t="s">
        <v>216</v>
      </c>
      <c r="BX37" s="141" t="s">
        <v>216</v>
      </c>
      <c r="BY37" s="141" t="s">
        <v>216</v>
      </c>
      <c r="BZ37" s="141" t="s">
        <v>216</v>
      </c>
      <c r="CA37" s="141" t="s">
        <v>216</v>
      </c>
      <c r="CB37" s="141" t="s">
        <v>216</v>
      </c>
      <c r="CC37" s="141" t="s">
        <v>216</v>
      </c>
      <c r="CD37" s="141" t="s">
        <v>216</v>
      </c>
      <c r="CE37" s="141" t="s">
        <v>216</v>
      </c>
      <c r="CF37" s="141" t="s">
        <v>216</v>
      </c>
      <c r="CG37" s="141" t="s">
        <v>216</v>
      </c>
      <c r="CH37" s="141" t="s">
        <v>216</v>
      </c>
      <c r="CI37" s="142" t="s">
        <v>52</v>
      </c>
      <c r="CL37" s="147" t="s">
        <v>431</v>
      </c>
      <c r="CM37" s="148" t="s">
        <v>172</v>
      </c>
      <c r="CN37" s="148">
        <v>50111</v>
      </c>
      <c r="CO37" s="149" t="s">
        <v>725</v>
      </c>
      <c r="CP37" s="148" t="s">
        <v>336</v>
      </c>
      <c r="CQ37" s="150">
        <v>2</v>
      </c>
      <c r="CR37" s="151" t="s">
        <v>725</v>
      </c>
    </row>
    <row r="38" spans="2:96">
      <c r="B38" s="141" t="s">
        <v>216</v>
      </c>
      <c r="C38" s="141" t="s">
        <v>216</v>
      </c>
      <c r="D38" s="141" t="s">
        <v>216</v>
      </c>
      <c r="E38" s="141" t="s">
        <v>216</v>
      </c>
      <c r="F38" s="141" t="s">
        <v>720</v>
      </c>
      <c r="G38" s="141" t="s">
        <v>216</v>
      </c>
      <c r="H38" s="141" t="s">
        <v>216</v>
      </c>
      <c r="I38" s="141" t="s">
        <v>216</v>
      </c>
      <c r="J38" s="141" t="s">
        <v>216</v>
      </c>
      <c r="K38" s="141" t="s">
        <v>216</v>
      </c>
      <c r="L38" s="141" t="s">
        <v>721</v>
      </c>
      <c r="M38" s="141" t="s">
        <v>216</v>
      </c>
      <c r="N38" s="141" t="s">
        <v>683</v>
      </c>
      <c r="O38" s="141" t="s">
        <v>684</v>
      </c>
      <c r="P38" s="141" t="s">
        <v>216</v>
      </c>
      <c r="Q38" s="141" t="s">
        <v>216</v>
      </c>
      <c r="R38" s="141" t="s">
        <v>216</v>
      </c>
      <c r="S38" s="141" t="s">
        <v>216</v>
      </c>
      <c r="T38" s="141" t="s">
        <v>216</v>
      </c>
      <c r="U38" s="141" t="s">
        <v>216</v>
      </c>
      <c r="V38" s="141" t="s">
        <v>216</v>
      </c>
      <c r="W38" s="141" t="s">
        <v>216</v>
      </c>
      <c r="X38" s="141" t="s">
        <v>216</v>
      </c>
      <c r="Y38" s="141" t="s">
        <v>216</v>
      </c>
      <c r="Z38" s="141" t="s">
        <v>216</v>
      </c>
      <c r="AA38" s="141" t="s">
        <v>216</v>
      </c>
      <c r="AB38" s="141" t="s">
        <v>216</v>
      </c>
      <c r="AC38" s="142" t="s">
        <v>52</v>
      </c>
      <c r="AD38" s="142"/>
      <c r="AE38" s="141" t="s">
        <v>216</v>
      </c>
      <c r="AF38" s="141" t="s">
        <v>216</v>
      </c>
      <c r="AG38" s="141" t="s">
        <v>216</v>
      </c>
      <c r="AH38" s="141" t="s">
        <v>216</v>
      </c>
      <c r="AI38" s="141" t="s">
        <v>654</v>
      </c>
      <c r="AJ38" s="141" t="s">
        <v>216</v>
      </c>
      <c r="AK38" s="141" t="s">
        <v>216</v>
      </c>
      <c r="AL38" s="141" t="s">
        <v>216</v>
      </c>
      <c r="AM38" s="141" t="s">
        <v>216</v>
      </c>
      <c r="AN38" s="141" t="s">
        <v>216</v>
      </c>
      <c r="AO38" s="141" t="s">
        <v>726</v>
      </c>
      <c r="AP38" s="141" t="s">
        <v>216</v>
      </c>
      <c r="AQ38" s="141" t="s">
        <v>691</v>
      </c>
      <c r="AR38" s="141" t="s">
        <v>727</v>
      </c>
      <c r="AS38" s="141" t="s">
        <v>216</v>
      </c>
      <c r="AT38" s="141" t="s">
        <v>216</v>
      </c>
      <c r="AU38" s="141" t="s">
        <v>216</v>
      </c>
      <c r="AV38" s="141" t="s">
        <v>216</v>
      </c>
      <c r="AW38" s="141" t="s">
        <v>216</v>
      </c>
      <c r="AX38" s="141" t="s">
        <v>216</v>
      </c>
      <c r="AY38" s="141" t="s">
        <v>216</v>
      </c>
      <c r="AZ38" s="141" t="s">
        <v>216</v>
      </c>
      <c r="BA38" s="141" t="s">
        <v>216</v>
      </c>
      <c r="BB38" s="141" t="s">
        <v>216</v>
      </c>
      <c r="BC38" s="141" t="s">
        <v>216</v>
      </c>
      <c r="BD38" s="141" t="s">
        <v>216</v>
      </c>
      <c r="BE38" s="143" t="s">
        <v>216</v>
      </c>
      <c r="BF38" s="142" t="s">
        <v>52</v>
      </c>
      <c r="BG38" s="142"/>
      <c r="BH38" s="141" t="s">
        <v>216</v>
      </c>
      <c r="BI38" s="141" t="s">
        <v>216</v>
      </c>
      <c r="BJ38" s="141" t="s">
        <v>216</v>
      </c>
      <c r="BK38" s="141" t="s">
        <v>216</v>
      </c>
      <c r="BL38" s="141" t="s">
        <v>216</v>
      </c>
      <c r="BM38" s="141" t="s">
        <v>216</v>
      </c>
      <c r="BN38" s="141" t="s">
        <v>216</v>
      </c>
      <c r="BO38" s="141" t="s">
        <v>216</v>
      </c>
      <c r="BP38" s="141" t="s">
        <v>216</v>
      </c>
      <c r="BQ38" s="141" t="s">
        <v>216</v>
      </c>
      <c r="BR38" s="141" t="s">
        <v>216</v>
      </c>
      <c r="BS38" s="141" t="s">
        <v>216</v>
      </c>
      <c r="BT38" s="141" t="s">
        <v>216</v>
      </c>
      <c r="BU38" s="141" t="s">
        <v>216</v>
      </c>
      <c r="BV38" s="141" t="s">
        <v>216</v>
      </c>
      <c r="BW38" s="141" t="s">
        <v>216</v>
      </c>
      <c r="BX38" s="141" t="s">
        <v>216</v>
      </c>
      <c r="BY38" s="141" t="s">
        <v>216</v>
      </c>
      <c r="BZ38" s="141" t="s">
        <v>216</v>
      </c>
      <c r="CA38" s="141" t="s">
        <v>216</v>
      </c>
      <c r="CB38" s="141" t="s">
        <v>216</v>
      </c>
      <c r="CC38" s="141" t="s">
        <v>216</v>
      </c>
      <c r="CD38" s="141" t="s">
        <v>216</v>
      </c>
      <c r="CE38" s="141" t="s">
        <v>216</v>
      </c>
      <c r="CF38" s="141" t="s">
        <v>216</v>
      </c>
      <c r="CG38" s="141" t="s">
        <v>216</v>
      </c>
      <c r="CH38" s="141" t="s">
        <v>216</v>
      </c>
      <c r="CI38" s="142" t="s">
        <v>52</v>
      </c>
      <c r="CL38" s="147" t="s">
        <v>412</v>
      </c>
      <c r="CM38" s="148" t="s">
        <v>172</v>
      </c>
      <c r="CN38" s="148">
        <v>50112</v>
      </c>
      <c r="CO38" s="149" t="s">
        <v>728</v>
      </c>
      <c r="CP38" s="148" t="s">
        <v>160</v>
      </c>
      <c r="CQ38" s="150">
        <v>3</v>
      </c>
      <c r="CR38" s="151" t="s">
        <v>728</v>
      </c>
    </row>
    <row r="39" spans="2:96">
      <c r="B39" s="141" t="s">
        <v>216</v>
      </c>
      <c r="C39" s="141" t="s">
        <v>216</v>
      </c>
      <c r="D39" s="141" t="s">
        <v>216</v>
      </c>
      <c r="E39" s="141" t="s">
        <v>216</v>
      </c>
      <c r="F39" s="141" t="s">
        <v>642</v>
      </c>
      <c r="G39" s="141" t="s">
        <v>216</v>
      </c>
      <c r="H39" s="141" t="s">
        <v>216</v>
      </c>
      <c r="I39" s="141" t="s">
        <v>216</v>
      </c>
      <c r="J39" s="141" t="s">
        <v>216</v>
      </c>
      <c r="K39" s="141" t="s">
        <v>216</v>
      </c>
      <c r="L39" s="141" t="s">
        <v>526</v>
      </c>
      <c r="M39" s="141" t="s">
        <v>216</v>
      </c>
      <c r="N39" s="141" t="s">
        <v>691</v>
      </c>
      <c r="O39" s="141" t="s">
        <v>727</v>
      </c>
      <c r="P39" s="141" t="s">
        <v>216</v>
      </c>
      <c r="Q39" s="141" t="s">
        <v>216</v>
      </c>
      <c r="R39" s="141" t="s">
        <v>216</v>
      </c>
      <c r="S39" s="141" t="s">
        <v>216</v>
      </c>
      <c r="T39" s="141" t="s">
        <v>216</v>
      </c>
      <c r="U39" s="141" t="s">
        <v>216</v>
      </c>
      <c r="V39" s="141" t="s">
        <v>216</v>
      </c>
      <c r="W39" s="141" t="s">
        <v>216</v>
      </c>
      <c r="X39" s="141" t="s">
        <v>216</v>
      </c>
      <c r="Y39" s="141" t="s">
        <v>216</v>
      </c>
      <c r="Z39" s="141" t="s">
        <v>216</v>
      </c>
      <c r="AA39" s="141" t="s">
        <v>216</v>
      </c>
      <c r="AB39" s="141" t="s">
        <v>216</v>
      </c>
      <c r="AC39" s="142" t="s">
        <v>52</v>
      </c>
      <c r="AD39" s="142"/>
      <c r="AE39" s="141" t="s">
        <v>216</v>
      </c>
      <c r="AF39" s="141" t="s">
        <v>216</v>
      </c>
      <c r="AG39" s="141" t="s">
        <v>216</v>
      </c>
      <c r="AH39" s="141" t="s">
        <v>216</v>
      </c>
      <c r="AI39" s="141" t="s">
        <v>729</v>
      </c>
      <c r="AJ39" s="141" t="s">
        <v>216</v>
      </c>
      <c r="AK39" s="141" t="s">
        <v>216</v>
      </c>
      <c r="AL39" s="141" t="s">
        <v>216</v>
      </c>
      <c r="AM39" s="141" t="s">
        <v>216</v>
      </c>
      <c r="AN39" s="141" t="s">
        <v>216</v>
      </c>
      <c r="AO39" s="141" t="s">
        <v>730</v>
      </c>
      <c r="AP39" s="141" t="s">
        <v>216</v>
      </c>
      <c r="AQ39" s="141" t="s">
        <v>216</v>
      </c>
      <c r="AR39" s="141" t="s">
        <v>692</v>
      </c>
      <c r="AS39" s="141" t="s">
        <v>216</v>
      </c>
      <c r="AT39" s="141" t="s">
        <v>216</v>
      </c>
      <c r="AU39" s="141" t="s">
        <v>216</v>
      </c>
      <c r="AV39" s="141" t="s">
        <v>216</v>
      </c>
      <c r="AW39" s="141" t="s">
        <v>216</v>
      </c>
      <c r="AX39" s="141" t="s">
        <v>216</v>
      </c>
      <c r="AY39" s="141" t="s">
        <v>216</v>
      </c>
      <c r="AZ39" s="141" t="s">
        <v>216</v>
      </c>
      <c r="BA39" s="141" t="s">
        <v>216</v>
      </c>
      <c r="BB39" s="141" t="s">
        <v>216</v>
      </c>
      <c r="BC39" s="141" t="s">
        <v>216</v>
      </c>
      <c r="BD39" s="141" t="s">
        <v>216</v>
      </c>
      <c r="BE39" s="143" t="s">
        <v>216</v>
      </c>
      <c r="BF39" s="142" t="s">
        <v>52</v>
      </c>
      <c r="BG39" s="142"/>
      <c r="BH39" s="141" t="s">
        <v>216</v>
      </c>
      <c r="BI39" s="141" t="s">
        <v>216</v>
      </c>
      <c r="BJ39" s="141" t="s">
        <v>216</v>
      </c>
      <c r="BK39" s="141" t="s">
        <v>216</v>
      </c>
      <c r="BL39" s="141" t="s">
        <v>216</v>
      </c>
      <c r="BM39" s="141" t="s">
        <v>216</v>
      </c>
      <c r="BN39" s="141" t="s">
        <v>216</v>
      </c>
      <c r="BO39" s="141" t="s">
        <v>216</v>
      </c>
      <c r="BP39" s="141" t="s">
        <v>216</v>
      </c>
      <c r="BQ39" s="141" t="s">
        <v>216</v>
      </c>
      <c r="BR39" s="141" t="s">
        <v>216</v>
      </c>
      <c r="BS39" s="141" t="s">
        <v>216</v>
      </c>
      <c r="BT39" s="141" t="s">
        <v>216</v>
      </c>
      <c r="BU39" s="141" t="s">
        <v>216</v>
      </c>
      <c r="BV39" s="141" t="s">
        <v>216</v>
      </c>
      <c r="BW39" s="141" t="s">
        <v>216</v>
      </c>
      <c r="BX39" s="141" t="s">
        <v>216</v>
      </c>
      <c r="BY39" s="141" t="s">
        <v>216</v>
      </c>
      <c r="BZ39" s="141" t="s">
        <v>216</v>
      </c>
      <c r="CA39" s="141" t="s">
        <v>216</v>
      </c>
      <c r="CB39" s="141" t="s">
        <v>216</v>
      </c>
      <c r="CC39" s="141" t="s">
        <v>216</v>
      </c>
      <c r="CD39" s="141" t="s">
        <v>216</v>
      </c>
      <c r="CE39" s="141" t="s">
        <v>216</v>
      </c>
      <c r="CF39" s="141" t="s">
        <v>216</v>
      </c>
      <c r="CG39" s="141" t="s">
        <v>216</v>
      </c>
      <c r="CH39" s="141" t="s">
        <v>216</v>
      </c>
      <c r="CI39" s="142" t="s">
        <v>52</v>
      </c>
      <c r="CL39" s="147" t="s">
        <v>242</v>
      </c>
      <c r="CM39" s="148" t="s">
        <v>172</v>
      </c>
      <c r="CN39" s="148">
        <v>50020</v>
      </c>
      <c r="CO39" s="149" t="s">
        <v>731</v>
      </c>
      <c r="CP39" s="148" t="s">
        <v>336</v>
      </c>
      <c r="CQ39" s="150">
        <v>2</v>
      </c>
      <c r="CR39" s="151" t="s">
        <v>731</v>
      </c>
    </row>
    <row r="40" spans="2:96">
      <c r="B40" s="141" t="s">
        <v>216</v>
      </c>
      <c r="C40" s="141" t="s">
        <v>216</v>
      </c>
      <c r="D40" s="141" t="s">
        <v>216</v>
      </c>
      <c r="E40" s="141" t="s">
        <v>216</v>
      </c>
      <c r="F40" s="141" t="s">
        <v>654</v>
      </c>
      <c r="G40" s="141" t="s">
        <v>216</v>
      </c>
      <c r="H40" s="141" t="s">
        <v>216</v>
      </c>
      <c r="I40" s="141" t="s">
        <v>216</v>
      </c>
      <c r="J40" s="141" t="s">
        <v>216</v>
      </c>
      <c r="K40" s="141" t="s">
        <v>216</v>
      </c>
      <c r="L40" s="141" t="s">
        <v>726</v>
      </c>
      <c r="M40" s="141" t="s">
        <v>216</v>
      </c>
      <c r="N40" s="141" t="s">
        <v>216</v>
      </c>
      <c r="O40" s="141" t="s">
        <v>692</v>
      </c>
      <c r="P40" s="141" t="s">
        <v>216</v>
      </c>
      <c r="Q40" s="141" t="s">
        <v>216</v>
      </c>
      <c r="R40" s="141" t="s">
        <v>216</v>
      </c>
      <c r="S40" s="141" t="s">
        <v>216</v>
      </c>
      <c r="T40" s="141" t="s">
        <v>216</v>
      </c>
      <c r="U40" s="141" t="s">
        <v>216</v>
      </c>
      <c r="V40" s="141" t="s">
        <v>216</v>
      </c>
      <c r="W40" s="141" t="s">
        <v>216</v>
      </c>
      <c r="X40" s="141" t="s">
        <v>216</v>
      </c>
      <c r="Y40" s="141" t="s">
        <v>216</v>
      </c>
      <c r="Z40" s="141" t="s">
        <v>216</v>
      </c>
      <c r="AA40" s="141" t="s">
        <v>216</v>
      </c>
      <c r="AB40" s="141" t="s">
        <v>216</v>
      </c>
      <c r="AC40" s="142" t="s">
        <v>52</v>
      </c>
      <c r="AD40" s="142"/>
      <c r="AE40" s="141" t="s">
        <v>216</v>
      </c>
      <c r="AF40" s="141" t="s">
        <v>216</v>
      </c>
      <c r="AG40" s="141" t="s">
        <v>216</v>
      </c>
      <c r="AH40" s="141" t="s">
        <v>216</v>
      </c>
      <c r="AI40" s="141" t="s">
        <v>662</v>
      </c>
      <c r="AJ40" s="141" t="s">
        <v>216</v>
      </c>
      <c r="AK40" s="141" t="s">
        <v>216</v>
      </c>
      <c r="AL40" s="141" t="s">
        <v>216</v>
      </c>
      <c r="AM40" s="141" t="s">
        <v>216</v>
      </c>
      <c r="AN40" s="141" t="s">
        <v>216</v>
      </c>
      <c r="AO40" s="141" t="s">
        <v>732</v>
      </c>
      <c r="AP40" s="141" t="s">
        <v>216</v>
      </c>
      <c r="AQ40" s="141" t="s">
        <v>216</v>
      </c>
      <c r="AR40" s="141" t="s">
        <v>733</v>
      </c>
      <c r="AS40" s="141" t="s">
        <v>216</v>
      </c>
      <c r="AT40" s="141" t="s">
        <v>216</v>
      </c>
      <c r="AU40" s="141" t="s">
        <v>216</v>
      </c>
      <c r="AV40" s="141" t="s">
        <v>216</v>
      </c>
      <c r="AW40" s="141" t="s">
        <v>216</v>
      </c>
      <c r="AX40" s="141" t="s">
        <v>216</v>
      </c>
      <c r="AY40" s="141" t="s">
        <v>216</v>
      </c>
      <c r="AZ40" s="141" t="s">
        <v>216</v>
      </c>
      <c r="BA40" s="141" t="s">
        <v>216</v>
      </c>
      <c r="BB40" s="141" t="s">
        <v>216</v>
      </c>
      <c r="BC40" s="141" t="s">
        <v>216</v>
      </c>
      <c r="BD40" s="141" t="s">
        <v>216</v>
      </c>
      <c r="BE40" s="143" t="s">
        <v>216</v>
      </c>
      <c r="BF40" s="142" t="s">
        <v>52</v>
      </c>
      <c r="BG40" s="142"/>
      <c r="BH40" s="141" t="s">
        <v>216</v>
      </c>
      <c r="BI40" s="141" t="s">
        <v>216</v>
      </c>
      <c r="BJ40" s="141" t="s">
        <v>216</v>
      </c>
      <c r="BK40" s="141" t="s">
        <v>216</v>
      </c>
      <c r="BL40" s="141" t="s">
        <v>216</v>
      </c>
      <c r="BM40" s="141" t="s">
        <v>216</v>
      </c>
      <c r="BN40" s="141" t="s">
        <v>216</v>
      </c>
      <c r="BO40" s="141" t="s">
        <v>216</v>
      </c>
      <c r="BP40" s="141" t="s">
        <v>216</v>
      </c>
      <c r="BQ40" s="141" t="s">
        <v>216</v>
      </c>
      <c r="BR40" s="141" t="s">
        <v>216</v>
      </c>
      <c r="BS40" s="141" t="s">
        <v>216</v>
      </c>
      <c r="BT40" s="141" t="s">
        <v>216</v>
      </c>
      <c r="BU40" s="141" t="s">
        <v>216</v>
      </c>
      <c r="BV40" s="141" t="s">
        <v>216</v>
      </c>
      <c r="BW40" s="141" t="s">
        <v>216</v>
      </c>
      <c r="BX40" s="141" t="s">
        <v>216</v>
      </c>
      <c r="BY40" s="141" t="s">
        <v>216</v>
      </c>
      <c r="BZ40" s="141" t="s">
        <v>216</v>
      </c>
      <c r="CA40" s="141" t="s">
        <v>216</v>
      </c>
      <c r="CB40" s="141" t="s">
        <v>216</v>
      </c>
      <c r="CC40" s="141" t="s">
        <v>216</v>
      </c>
      <c r="CD40" s="141" t="s">
        <v>216</v>
      </c>
      <c r="CE40" s="141" t="s">
        <v>216</v>
      </c>
      <c r="CF40" s="141" t="s">
        <v>216</v>
      </c>
      <c r="CG40" s="141" t="s">
        <v>216</v>
      </c>
      <c r="CH40" s="141" t="s">
        <v>216</v>
      </c>
      <c r="CI40" s="142" t="s">
        <v>52</v>
      </c>
      <c r="CL40" s="147" t="s">
        <v>257</v>
      </c>
      <c r="CM40" s="148" t="s">
        <v>172</v>
      </c>
      <c r="CN40" s="148">
        <v>50081</v>
      </c>
      <c r="CO40" s="149" t="s">
        <v>734</v>
      </c>
      <c r="CP40" s="148" t="s">
        <v>160</v>
      </c>
      <c r="CQ40" s="150">
        <v>3</v>
      </c>
      <c r="CR40" s="151" t="s">
        <v>734</v>
      </c>
    </row>
    <row r="41" spans="2:96">
      <c r="B41" s="141" t="s">
        <v>216</v>
      </c>
      <c r="C41" s="141" t="s">
        <v>216</v>
      </c>
      <c r="D41" s="141" t="s">
        <v>216</v>
      </c>
      <c r="E41" s="141" t="s">
        <v>216</v>
      </c>
      <c r="F41" s="141" t="s">
        <v>729</v>
      </c>
      <c r="G41" s="141" t="s">
        <v>216</v>
      </c>
      <c r="H41" s="141" t="s">
        <v>216</v>
      </c>
      <c r="I41" s="141" t="s">
        <v>216</v>
      </c>
      <c r="J41" s="141" t="s">
        <v>216</v>
      </c>
      <c r="K41" s="141" t="s">
        <v>216</v>
      </c>
      <c r="L41" s="141" t="s">
        <v>730</v>
      </c>
      <c r="M41" s="141" t="s">
        <v>216</v>
      </c>
      <c r="N41" s="141" t="s">
        <v>216</v>
      </c>
      <c r="O41" s="141" t="s">
        <v>733</v>
      </c>
      <c r="P41" s="141" t="s">
        <v>216</v>
      </c>
      <c r="Q41" s="141" t="s">
        <v>216</v>
      </c>
      <c r="R41" s="141" t="s">
        <v>216</v>
      </c>
      <c r="S41" s="141" t="s">
        <v>216</v>
      </c>
      <c r="T41" s="141" t="s">
        <v>216</v>
      </c>
      <c r="U41" s="141" t="s">
        <v>216</v>
      </c>
      <c r="V41" s="141" t="s">
        <v>216</v>
      </c>
      <c r="W41" s="141" t="s">
        <v>216</v>
      </c>
      <c r="X41" s="141" t="s">
        <v>216</v>
      </c>
      <c r="Y41" s="141" t="s">
        <v>216</v>
      </c>
      <c r="Z41" s="141" t="s">
        <v>216</v>
      </c>
      <c r="AA41" s="141" t="s">
        <v>216</v>
      </c>
      <c r="AB41" s="141" t="s">
        <v>216</v>
      </c>
      <c r="AC41" s="142" t="s">
        <v>52</v>
      </c>
      <c r="AD41" s="142"/>
      <c r="AE41" s="141" t="s">
        <v>216</v>
      </c>
      <c r="AF41" s="141" t="s">
        <v>216</v>
      </c>
      <c r="AG41" s="141" t="s">
        <v>216</v>
      </c>
      <c r="AH41" s="141" t="s">
        <v>216</v>
      </c>
      <c r="AI41" s="141" t="s">
        <v>669</v>
      </c>
      <c r="AJ41" s="141" t="s">
        <v>216</v>
      </c>
      <c r="AK41" s="141" t="s">
        <v>216</v>
      </c>
      <c r="AL41" s="141" t="s">
        <v>216</v>
      </c>
      <c r="AM41" s="141" t="s">
        <v>216</v>
      </c>
      <c r="AN41" s="141" t="s">
        <v>216</v>
      </c>
      <c r="AO41" s="141" t="s">
        <v>541</v>
      </c>
      <c r="AP41" s="141" t="s">
        <v>216</v>
      </c>
      <c r="AQ41" s="141" t="s">
        <v>216</v>
      </c>
      <c r="AR41" s="141" t="s">
        <v>216</v>
      </c>
      <c r="AS41" s="141" t="s">
        <v>216</v>
      </c>
      <c r="AT41" s="141" t="s">
        <v>216</v>
      </c>
      <c r="AU41" s="141" t="s">
        <v>216</v>
      </c>
      <c r="AV41" s="141" t="s">
        <v>216</v>
      </c>
      <c r="AW41" s="141" t="s">
        <v>216</v>
      </c>
      <c r="AX41" s="141" t="s">
        <v>216</v>
      </c>
      <c r="AY41" s="141" t="s">
        <v>216</v>
      </c>
      <c r="AZ41" s="141" t="s">
        <v>216</v>
      </c>
      <c r="BA41" s="141" t="s">
        <v>216</v>
      </c>
      <c r="BB41" s="141" t="s">
        <v>216</v>
      </c>
      <c r="BC41" s="141" t="s">
        <v>216</v>
      </c>
      <c r="BD41" s="141" t="s">
        <v>216</v>
      </c>
      <c r="BE41" s="143" t="s">
        <v>216</v>
      </c>
      <c r="BF41" s="142" t="s">
        <v>52</v>
      </c>
      <c r="BG41" s="142"/>
      <c r="BH41" s="141" t="s">
        <v>216</v>
      </c>
      <c r="BI41" s="141" t="s">
        <v>216</v>
      </c>
      <c r="BJ41" s="141" t="s">
        <v>216</v>
      </c>
      <c r="BK41" s="141" t="s">
        <v>216</v>
      </c>
      <c r="BL41" s="141" t="s">
        <v>216</v>
      </c>
      <c r="BM41" s="141" t="s">
        <v>216</v>
      </c>
      <c r="BN41" s="141" t="s">
        <v>216</v>
      </c>
      <c r="BO41" s="141" t="s">
        <v>216</v>
      </c>
      <c r="BP41" s="141" t="s">
        <v>216</v>
      </c>
      <c r="BQ41" s="141" t="s">
        <v>216</v>
      </c>
      <c r="BR41" s="141" t="s">
        <v>216</v>
      </c>
      <c r="BS41" s="141" t="s">
        <v>216</v>
      </c>
      <c r="BT41" s="141" t="s">
        <v>216</v>
      </c>
      <c r="BU41" s="141" t="s">
        <v>216</v>
      </c>
      <c r="BV41" s="141" t="s">
        <v>216</v>
      </c>
      <c r="BW41" s="141" t="s">
        <v>216</v>
      </c>
      <c r="BX41" s="141" t="s">
        <v>216</v>
      </c>
      <c r="BY41" s="141" t="s">
        <v>216</v>
      </c>
      <c r="BZ41" s="141" t="s">
        <v>216</v>
      </c>
      <c r="CA41" s="141" t="s">
        <v>216</v>
      </c>
      <c r="CB41" s="141" t="s">
        <v>216</v>
      </c>
      <c r="CC41" s="141" t="s">
        <v>216</v>
      </c>
      <c r="CD41" s="141" t="s">
        <v>216</v>
      </c>
      <c r="CE41" s="141" t="s">
        <v>216</v>
      </c>
      <c r="CF41" s="141" t="s">
        <v>216</v>
      </c>
      <c r="CG41" s="141" t="s">
        <v>216</v>
      </c>
      <c r="CH41" s="141" t="s">
        <v>216</v>
      </c>
      <c r="CI41" s="142" t="s">
        <v>52</v>
      </c>
      <c r="CL41" s="147" t="s">
        <v>307</v>
      </c>
      <c r="CM41" s="148" t="s">
        <v>172</v>
      </c>
      <c r="CN41" s="148">
        <v>50040</v>
      </c>
      <c r="CO41" s="149" t="s">
        <v>735</v>
      </c>
      <c r="CP41" s="148" t="s">
        <v>267</v>
      </c>
      <c r="CQ41" s="150">
        <v>1</v>
      </c>
      <c r="CR41" s="151" t="s">
        <v>735</v>
      </c>
    </row>
    <row r="42" spans="2:96">
      <c r="B42" s="141" t="s">
        <v>216</v>
      </c>
      <c r="C42" s="141" t="s">
        <v>216</v>
      </c>
      <c r="D42" s="141" t="s">
        <v>216</v>
      </c>
      <c r="E42" s="141" t="s">
        <v>216</v>
      </c>
      <c r="F42" s="141" t="s">
        <v>662</v>
      </c>
      <c r="G42" s="141" t="s">
        <v>216</v>
      </c>
      <c r="H42" s="141" t="s">
        <v>216</v>
      </c>
      <c r="I42" s="141" t="s">
        <v>216</v>
      </c>
      <c r="J42" s="141" t="s">
        <v>216</v>
      </c>
      <c r="K42" s="141" t="s">
        <v>216</v>
      </c>
      <c r="L42" s="141" t="s">
        <v>732</v>
      </c>
      <c r="M42" s="141" t="s">
        <v>216</v>
      </c>
      <c r="N42" s="141" t="s">
        <v>216</v>
      </c>
      <c r="O42" s="141" t="s">
        <v>216</v>
      </c>
      <c r="P42" s="141" t="s">
        <v>216</v>
      </c>
      <c r="Q42" s="141" t="s">
        <v>216</v>
      </c>
      <c r="R42" s="141" t="s">
        <v>216</v>
      </c>
      <c r="S42" s="141" t="s">
        <v>216</v>
      </c>
      <c r="T42" s="141" t="s">
        <v>216</v>
      </c>
      <c r="U42" s="141" t="s">
        <v>216</v>
      </c>
      <c r="V42" s="141" t="s">
        <v>216</v>
      </c>
      <c r="W42" s="141" t="s">
        <v>216</v>
      </c>
      <c r="X42" s="141" t="s">
        <v>216</v>
      </c>
      <c r="Y42" s="141" t="s">
        <v>216</v>
      </c>
      <c r="Z42" s="141" t="s">
        <v>216</v>
      </c>
      <c r="AA42" s="141" t="s">
        <v>216</v>
      </c>
      <c r="AB42" s="141" t="s">
        <v>216</v>
      </c>
      <c r="AC42" s="142" t="s">
        <v>52</v>
      </c>
      <c r="AD42" s="142"/>
      <c r="AE42" s="141" t="s">
        <v>216</v>
      </c>
      <c r="AF42" s="141" t="s">
        <v>216</v>
      </c>
      <c r="AG42" s="141" t="s">
        <v>216</v>
      </c>
      <c r="AH42" s="141" t="s">
        <v>216</v>
      </c>
      <c r="AI42" s="141" t="s">
        <v>675</v>
      </c>
      <c r="AJ42" s="141" t="s">
        <v>216</v>
      </c>
      <c r="AK42" s="141" t="s">
        <v>216</v>
      </c>
      <c r="AL42" s="141" t="s">
        <v>216</v>
      </c>
      <c r="AM42" s="141" t="s">
        <v>216</v>
      </c>
      <c r="AN42" s="141" t="s">
        <v>216</v>
      </c>
      <c r="AO42" s="141" t="s">
        <v>736</v>
      </c>
      <c r="AP42" s="141" t="s">
        <v>216</v>
      </c>
      <c r="AQ42" s="141" t="s">
        <v>216</v>
      </c>
      <c r="AR42" s="141" t="s">
        <v>216</v>
      </c>
      <c r="AS42" s="141" t="s">
        <v>216</v>
      </c>
      <c r="AT42" s="141" t="s">
        <v>216</v>
      </c>
      <c r="AU42" s="141" t="s">
        <v>216</v>
      </c>
      <c r="AV42" s="141" t="s">
        <v>216</v>
      </c>
      <c r="AW42" s="141" t="s">
        <v>216</v>
      </c>
      <c r="AX42" s="141" t="s">
        <v>216</v>
      </c>
      <c r="AY42" s="141" t="s">
        <v>216</v>
      </c>
      <c r="AZ42" s="141" t="s">
        <v>216</v>
      </c>
      <c r="BA42" s="141" t="s">
        <v>216</v>
      </c>
      <c r="BB42" s="141" t="s">
        <v>216</v>
      </c>
      <c r="BC42" s="141" t="s">
        <v>216</v>
      </c>
      <c r="BD42" s="141" t="s">
        <v>216</v>
      </c>
      <c r="BE42" s="143" t="s">
        <v>216</v>
      </c>
      <c r="BF42" s="142" t="s">
        <v>52</v>
      </c>
      <c r="BG42" s="142"/>
      <c r="BH42" s="141" t="s">
        <v>216</v>
      </c>
      <c r="BI42" s="141" t="s">
        <v>216</v>
      </c>
      <c r="BJ42" s="141" t="s">
        <v>216</v>
      </c>
      <c r="BK42" s="141" t="s">
        <v>216</v>
      </c>
      <c r="BL42" s="141" t="s">
        <v>216</v>
      </c>
      <c r="BM42" s="141" t="s">
        <v>216</v>
      </c>
      <c r="BN42" s="141" t="s">
        <v>216</v>
      </c>
      <c r="BO42" s="141" t="s">
        <v>216</v>
      </c>
      <c r="BP42" s="141" t="s">
        <v>216</v>
      </c>
      <c r="BQ42" s="141" t="s">
        <v>216</v>
      </c>
      <c r="BR42" s="141" t="s">
        <v>216</v>
      </c>
      <c r="BS42" s="141" t="s">
        <v>216</v>
      </c>
      <c r="BT42" s="141" t="s">
        <v>216</v>
      </c>
      <c r="BU42" s="141" t="s">
        <v>216</v>
      </c>
      <c r="BV42" s="141" t="s">
        <v>216</v>
      </c>
      <c r="BW42" s="141" t="s">
        <v>216</v>
      </c>
      <c r="BX42" s="141" t="s">
        <v>216</v>
      </c>
      <c r="BY42" s="141" t="s">
        <v>216</v>
      </c>
      <c r="BZ42" s="141" t="s">
        <v>216</v>
      </c>
      <c r="CA42" s="141" t="s">
        <v>216</v>
      </c>
      <c r="CB42" s="141" t="s">
        <v>216</v>
      </c>
      <c r="CC42" s="141" t="s">
        <v>216</v>
      </c>
      <c r="CD42" s="141" t="s">
        <v>216</v>
      </c>
      <c r="CE42" s="141" t="s">
        <v>216</v>
      </c>
      <c r="CF42" s="141" t="s">
        <v>216</v>
      </c>
      <c r="CG42" s="141" t="s">
        <v>216</v>
      </c>
      <c r="CH42" s="141" t="s">
        <v>216</v>
      </c>
      <c r="CI42" s="142" t="s">
        <v>52</v>
      </c>
      <c r="CL42" s="147" t="s">
        <v>318</v>
      </c>
      <c r="CM42" s="148" t="s">
        <v>172</v>
      </c>
      <c r="CN42" s="148">
        <v>50010</v>
      </c>
      <c r="CO42" s="149" t="s">
        <v>737</v>
      </c>
      <c r="CP42" s="148" t="s">
        <v>336</v>
      </c>
      <c r="CQ42" s="150">
        <v>2</v>
      </c>
      <c r="CR42" s="151" t="s">
        <v>738</v>
      </c>
    </row>
    <row r="43" spans="2:96">
      <c r="B43" s="141" t="s">
        <v>216</v>
      </c>
      <c r="C43" s="141" t="s">
        <v>216</v>
      </c>
      <c r="D43" s="141" t="s">
        <v>216</v>
      </c>
      <c r="E43" s="141" t="s">
        <v>216</v>
      </c>
      <c r="F43" s="141" t="s">
        <v>669</v>
      </c>
      <c r="G43" s="141" t="s">
        <v>216</v>
      </c>
      <c r="H43" s="141" t="s">
        <v>216</v>
      </c>
      <c r="I43" s="141" t="s">
        <v>216</v>
      </c>
      <c r="J43" s="141" t="s">
        <v>216</v>
      </c>
      <c r="K43" s="141" t="s">
        <v>216</v>
      </c>
      <c r="L43" s="141" t="s">
        <v>541</v>
      </c>
      <c r="M43" s="141" t="s">
        <v>216</v>
      </c>
      <c r="N43" s="141" t="s">
        <v>216</v>
      </c>
      <c r="O43" s="141" t="s">
        <v>216</v>
      </c>
      <c r="P43" s="141" t="s">
        <v>216</v>
      </c>
      <c r="Q43" s="141" t="s">
        <v>216</v>
      </c>
      <c r="R43" s="141" t="s">
        <v>216</v>
      </c>
      <c r="S43" s="141" t="s">
        <v>216</v>
      </c>
      <c r="T43" s="141" t="s">
        <v>216</v>
      </c>
      <c r="U43" s="141" t="s">
        <v>216</v>
      </c>
      <c r="V43" s="141" t="s">
        <v>216</v>
      </c>
      <c r="W43" s="141" t="s">
        <v>216</v>
      </c>
      <c r="X43" s="141" t="s">
        <v>216</v>
      </c>
      <c r="Y43" s="141" t="s">
        <v>216</v>
      </c>
      <c r="Z43" s="141" t="s">
        <v>216</v>
      </c>
      <c r="AA43" s="141" t="s">
        <v>216</v>
      </c>
      <c r="AB43" s="141" t="s">
        <v>216</v>
      </c>
      <c r="AC43" s="142" t="s">
        <v>52</v>
      </c>
      <c r="AD43" s="142"/>
      <c r="AE43" s="141" t="s">
        <v>216</v>
      </c>
      <c r="AF43" s="141" t="s">
        <v>216</v>
      </c>
      <c r="AG43" s="141" t="s">
        <v>216</v>
      </c>
      <c r="AH43" s="141" t="s">
        <v>216</v>
      </c>
      <c r="AI43" s="141" t="s">
        <v>739</v>
      </c>
      <c r="AJ43" s="141" t="s">
        <v>216</v>
      </c>
      <c r="AK43" s="141" t="s">
        <v>216</v>
      </c>
      <c r="AL43" s="141" t="s">
        <v>216</v>
      </c>
      <c r="AM43" s="141" t="s">
        <v>216</v>
      </c>
      <c r="AN43" s="141" t="s">
        <v>216</v>
      </c>
      <c r="AO43" s="141" t="s">
        <v>740</v>
      </c>
      <c r="AP43" s="141" t="s">
        <v>216</v>
      </c>
      <c r="AQ43" s="141" t="s">
        <v>216</v>
      </c>
      <c r="AR43" s="141" t="s">
        <v>216</v>
      </c>
      <c r="AS43" s="141" t="s">
        <v>216</v>
      </c>
      <c r="AT43" s="141" t="s">
        <v>216</v>
      </c>
      <c r="AU43" s="141" t="s">
        <v>216</v>
      </c>
      <c r="AV43" s="141" t="s">
        <v>216</v>
      </c>
      <c r="AW43" s="141" t="s">
        <v>216</v>
      </c>
      <c r="AX43" s="141" t="s">
        <v>216</v>
      </c>
      <c r="AY43" s="141" t="s">
        <v>216</v>
      </c>
      <c r="AZ43" s="141" t="s">
        <v>216</v>
      </c>
      <c r="BA43" s="141" t="s">
        <v>216</v>
      </c>
      <c r="BB43" s="141" t="s">
        <v>216</v>
      </c>
      <c r="BC43" s="141" t="s">
        <v>216</v>
      </c>
      <c r="BD43" s="141" t="s">
        <v>216</v>
      </c>
      <c r="BE43" s="143" t="s">
        <v>216</v>
      </c>
      <c r="BF43" s="142" t="s">
        <v>52</v>
      </c>
      <c r="BG43" s="142"/>
      <c r="BH43" s="141" t="s">
        <v>216</v>
      </c>
      <c r="BI43" s="141" t="s">
        <v>216</v>
      </c>
      <c r="BJ43" s="141" t="s">
        <v>216</v>
      </c>
      <c r="BK43" s="141" t="s">
        <v>216</v>
      </c>
      <c r="BL43" s="141" t="s">
        <v>216</v>
      </c>
      <c r="BM43" s="141" t="s">
        <v>216</v>
      </c>
      <c r="BN43" s="141" t="s">
        <v>216</v>
      </c>
      <c r="BO43" s="141" t="s">
        <v>216</v>
      </c>
      <c r="BP43" s="141" t="s">
        <v>216</v>
      </c>
      <c r="BQ43" s="141" t="s">
        <v>216</v>
      </c>
      <c r="BR43" s="141" t="s">
        <v>216</v>
      </c>
      <c r="BS43" s="141" t="s">
        <v>216</v>
      </c>
      <c r="BT43" s="141" t="s">
        <v>216</v>
      </c>
      <c r="BU43" s="141" t="s">
        <v>216</v>
      </c>
      <c r="BV43" s="141" t="s">
        <v>216</v>
      </c>
      <c r="BW43" s="141" t="s">
        <v>216</v>
      </c>
      <c r="BX43" s="141" t="s">
        <v>216</v>
      </c>
      <c r="BY43" s="141" t="s">
        <v>216</v>
      </c>
      <c r="BZ43" s="141" t="s">
        <v>216</v>
      </c>
      <c r="CA43" s="141" t="s">
        <v>216</v>
      </c>
      <c r="CB43" s="141" t="s">
        <v>216</v>
      </c>
      <c r="CC43" s="141" t="s">
        <v>216</v>
      </c>
      <c r="CD43" s="141" t="s">
        <v>216</v>
      </c>
      <c r="CE43" s="141" t="s">
        <v>216</v>
      </c>
      <c r="CF43" s="141" t="s">
        <v>216</v>
      </c>
      <c r="CG43" s="141" t="s">
        <v>216</v>
      </c>
      <c r="CH43" s="141" t="s">
        <v>216</v>
      </c>
      <c r="CI43" s="142" t="s">
        <v>52</v>
      </c>
      <c r="CL43" s="147" t="s">
        <v>290</v>
      </c>
      <c r="CM43" s="148" t="s">
        <v>172</v>
      </c>
      <c r="CN43" s="148">
        <v>50030</v>
      </c>
      <c r="CO43" s="149" t="s">
        <v>741</v>
      </c>
      <c r="CP43" s="148" t="s">
        <v>160</v>
      </c>
      <c r="CQ43" s="150">
        <v>3</v>
      </c>
      <c r="CR43" s="151" t="s">
        <v>741</v>
      </c>
    </row>
    <row r="44" spans="2:96">
      <c r="B44" s="141" t="s">
        <v>216</v>
      </c>
      <c r="C44" s="141" t="s">
        <v>216</v>
      </c>
      <c r="D44" s="141" t="s">
        <v>216</v>
      </c>
      <c r="E44" s="141" t="s">
        <v>216</v>
      </c>
      <c r="F44" s="141" t="s">
        <v>675</v>
      </c>
      <c r="G44" s="141" t="s">
        <v>216</v>
      </c>
      <c r="H44" s="141" t="s">
        <v>216</v>
      </c>
      <c r="I44" s="141" t="s">
        <v>216</v>
      </c>
      <c r="J44" s="141" t="s">
        <v>216</v>
      </c>
      <c r="K44" s="141" t="s">
        <v>216</v>
      </c>
      <c r="L44" s="141" t="s">
        <v>736</v>
      </c>
      <c r="M44" s="141" t="s">
        <v>216</v>
      </c>
      <c r="N44" s="141" t="s">
        <v>216</v>
      </c>
      <c r="O44" s="141" t="s">
        <v>216</v>
      </c>
      <c r="P44" s="141" t="s">
        <v>216</v>
      </c>
      <c r="Q44" s="141" t="s">
        <v>216</v>
      </c>
      <c r="R44" s="141" t="s">
        <v>216</v>
      </c>
      <c r="S44" s="141" t="s">
        <v>216</v>
      </c>
      <c r="T44" s="141" t="s">
        <v>216</v>
      </c>
      <c r="U44" s="141" t="s">
        <v>216</v>
      </c>
      <c r="V44" s="141" t="s">
        <v>216</v>
      </c>
      <c r="W44" s="141" t="s">
        <v>216</v>
      </c>
      <c r="X44" s="141" t="s">
        <v>216</v>
      </c>
      <c r="Y44" s="141" t="s">
        <v>216</v>
      </c>
      <c r="Z44" s="141" t="s">
        <v>216</v>
      </c>
      <c r="AA44" s="141" t="s">
        <v>216</v>
      </c>
      <c r="AB44" s="141" t="s">
        <v>216</v>
      </c>
      <c r="AC44" s="142" t="s">
        <v>52</v>
      </c>
      <c r="AD44" s="142"/>
      <c r="AE44" s="141" t="s">
        <v>216</v>
      </c>
      <c r="AF44" s="141" t="s">
        <v>216</v>
      </c>
      <c r="AG44" s="141" t="s">
        <v>216</v>
      </c>
      <c r="AH44" s="141" t="s">
        <v>216</v>
      </c>
      <c r="AI44" s="141" t="s">
        <v>682</v>
      </c>
      <c r="AJ44" s="141" t="s">
        <v>216</v>
      </c>
      <c r="AK44" s="141" t="s">
        <v>216</v>
      </c>
      <c r="AL44" s="141" t="s">
        <v>216</v>
      </c>
      <c r="AM44" s="141" t="s">
        <v>216</v>
      </c>
      <c r="AN44" s="141" t="s">
        <v>216</v>
      </c>
      <c r="AO44" s="141" t="s">
        <v>742</v>
      </c>
      <c r="AP44" s="141" t="s">
        <v>216</v>
      </c>
      <c r="AQ44" s="141" t="s">
        <v>216</v>
      </c>
      <c r="AR44" s="141" t="s">
        <v>216</v>
      </c>
      <c r="AS44" s="141" t="s">
        <v>216</v>
      </c>
      <c r="AT44" s="141" t="s">
        <v>216</v>
      </c>
      <c r="AU44" s="141" t="s">
        <v>216</v>
      </c>
      <c r="AV44" s="141" t="s">
        <v>216</v>
      </c>
      <c r="AW44" s="141" t="s">
        <v>216</v>
      </c>
      <c r="AX44" s="141" t="s">
        <v>216</v>
      </c>
      <c r="AY44" s="141" t="s">
        <v>216</v>
      </c>
      <c r="AZ44" s="141" t="s">
        <v>216</v>
      </c>
      <c r="BA44" s="141" t="s">
        <v>216</v>
      </c>
      <c r="BB44" s="141" t="s">
        <v>216</v>
      </c>
      <c r="BC44" s="141" t="s">
        <v>216</v>
      </c>
      <c r="BD44" s="141" t="s">
        <v>216</v>
      </c>
      <c r="BE44" s="143" t="s">
        <v>216</v>
      </c>
      <c r="BF44" s="142" t="s">
        <v>52</v>
      </c>
      <c r="BG44" s="142"/>
      <c r="BH44" s="141" t="s">
        <v>216</v>
      </c>
      <c r="BI44" s="141" t="s">
        <v>216</v>
      </c>
      <c r="BJ44" s="141" t="s">
        <v>216</v>
      </c>
      <c r="BK44" s="141" t="s">
        <v>216</v>
      </c>
      <c r="BL44" s="141" t="s">
        <v>216</v>
      </c>
      <c r="BM44" s="141" t="s">
        <v>216</v>
      </c>
      <c r="BN44" s="141" t="s">
        <v>216</v>
      </c>
      <c r="BO44" s="141" t="s">
        <v>216</v>
      </c>
      <c r="BP44" s="141" t="s">
        <v>216</v>
      </c>
      <c r="BQ44" s="141" t="s">
        <v>216</v>
      </c>
      <c r="BR44" s="141" t="s">
        <v>216</v>
      </c>
      <c r="BS44" s="141" t="s">
        <v>216</v>
      </c>
      <c r="BT44" s="141" t="s">
        <v>216</v>
      </c>
      <c r="BU44" s="141" t="s">
        <v>216</v>
      </c>
      <c r="BV44" s="141" t="s">
        <v>216</v>
      </c>
      <c r="BW44" s="141" t="s">
        <v>216</v>
      </c>
      <c r="BX44" s="141" t="s">
        <v>216</v>
      </c>
      <c r="BY44" s="141" t="s">
        <v>216</v>
      </c>
      <c r="BZ44" s="141" t="s">
        <v>216</v>
      </c>
      <c r="CA44" s="141" t="s">
        <v>216</v>
      </c>
      <c r="CB44" s="141" t="s">
        <v>216</v>
      </c>
      <c r="CC44" s="141" t="s">
        <v>216</v>
      </c>
      <c r="CD44" s="141" t="s">
        <v>216</v>
      </c>
      <c r="CE44" s="141" t="s">
        <v>216</v>
      </c>
      <c r="CF44" s="141" t="s">
        <v>216</v>
      </c>
      <c r="CG44" s="141" t="s">
        <v>216</v>
      </c>
      <c r="CH44" s="141" t="s">
        <v>216</v>
      </c>
      <c r="CI44" s="142" t="s">
        <v>52</v>
      </c>
      <c r="CL44" s="147" t="s">
        <v>403</v>
      </c>
      <c r="CM44" s="148" t="s">
        <v>172</v>
      </c>
      <c r="CN44" s="148">
        <v>50100</v>
      </c>
      <c r="CO44" s="149" t="s">
        <v>743</v>
      </c>
      <c r="CP44" s="148" t="s">
        <v>336</v>
      </c>
      <c r="CQ44" s="150">
        <v>2</v>
      </c>
      <c r="CR44" s="151" t="s">
        <v>743</v>
      </c>
    </row>
    <row r="45" spans="2:96">
      <c r="B45" s="141" t="s">
        <v>216</v>
      </c>
      <c r="C45" s="141" t="s">
        <v>216</v>
      </c>
      <c r="D45" s="141" t="s">
        <v>216</v>
      </c>
      <c r="E45" s="141" t="s">
        <v>216</v>
      </c>
      <c r="F45" s="141" t="s">
        <v>739</v>
      </c>
      <c r="G45" s="141" t="s">
        <v>216</v>
      </c>
      <c r="H45" s="141" t="s">
        <v>216</v>
      </c>
      <c r="I45" s="141" t="s">
        <v>216</v>
      </c>
      <c r="J45" s="141" t="s">
        <v>216</v>
      </c>
      <c r="K45" s="141" t="s">
        <v>216</v>
      </c>
      <c r="L45" s="141" t="s">
        <v>740</v>
      </c>
      <c r="M45" s="141" t="s">
        <v>216</v>
      </c>
      <c r="N45" s="141" t="s">
        <v>216</v>
      </c>
      <c r="O45" s="141" t="s">
        <v>216</v>
      </c>
      <c r="P45" s="141" t="s">
        <v>216</v>
      </c>
      <c r="Q45" s="141" t="s">
        <v>216</v>
      </c>
      <c r="R45" s="141" t="s">
        <v>216</v>
      </c>
      <c r="S45" s="141" t="s">
        <v>216</v>
      </c>
      <c r="T45" s="141" t="s">
        <v>216</v>
      </c>
      <c r="U45" s="141" t="s">
        <v>216</v>
      </c>
      <c r="V45" s="141" t="s">
        <v>216</v>
      </c>
      <c r="W45" s="141" t="s">
        <v>216</v>
      </c>
      <c r="X45" s="141" t="s">
        <v>216</v>
      </c>
      <c r="Y45" s="141" t="s">
        <v>216</v>
      </c>
      <c r="Z45" s="141" t="s">
        <v>216</v>
      </c>
      <c r="AA45" s="141" t="s">
        <v>216</v>
      </c>
      <c r="AB45" s="141" t="s">
        <v>216</v>
      </c>
      <c r="AC45" s="142" t="s">
        <v>52</v>
      </c>
      <c r="AD45" s="142"/>
      <c r="AE45" s="141" t="s">
        <v>216</v>
      </c>
      <c r="AF45" s="141" t="s">
        <v>216</v>
      </c>
      <c r="AG45" s="141" t="s">
        <v>216</v>
      </c>
      <c r="AH45" s="141" t="s">
        <v>216</v>
      </c>
      <c r="AI45" s="141" t="s">
        <v>216</v>
      </c>
      <c r="AJ45" s="141" t="s">
        <v>216</v>
      </c>
      <c r="AK45" s="141" t="s">
        <v>216</v>
      </c>
      <c r="AL45" s="141" t="s">
        <v>216</v>
      </c>
      <c r="AM45" s="141" t="s">
        <v>216</v>
      </c>
      <c r="AN45" s="141" t="s">
        <v>216</v>
      </c>
      <c r="AO45" s="141" t="s">
        <v>744</v>
      </c>
      <c r="AP45" s="141" t="s">
        <v>216</v>
      </c>
      <c r="AQ45" s="141" t="s">
        <v>216</v>
      </c>
      <c r="AR45" s="141" t="s">
        <v>216</v>
      </c>
      <c r="AS45" s="141" t="s">
        <v>216</v>
      </c>
      <c r="AT45" s="141" t="s">
        <v>216</v>
      </c>
      <c r="AU45" s="141" t="s">
        <v>216</v>
      </c>
      <c r="AV45" s="141" t="s">
        <v>216</v>
      </c>
      <c r="AW45" s="141" t="s">
        <v>216</v>
      </c>
      <c r="AX45" s="141" t="s">
        <v>216</v>
      </c>
      <c r="AY45" s="141" t="s">
        <v>216</v>
      </c>
      <c r="AZ45" s="141" t="s">
        <v>216</v>
      </c>
      <c r="BA45" s="141" t="s">
        <v>216</v>
      </c>
      <c r="BB45" s="141" t="s">
        <v>216</v>
      </c>
      <c r="BC45" s="141" t="s">
        <v>216</v>
      </c>
      <c r="BD45" s="141" t="s">
        <v>216</v>
      </c>
      <c r="BE45" s="143" t="s">
        <v>216</v>
      </c>
      <c r="BF45" s="142" t="s">
        <v>52</v>
      </c>
      <c r="BG45" s="142"/>
      <c r="BH45" s="141" t="s">
        <v>216</v>
      </c>
      <c r="BI45" s="141" t="s">
        <v>216</v>
      </c>
      <c r="BJ45" s="141" t="s">
        <v>216</v>
      </c>
      <c r="BK45" s="141" t="s">
        <v>216</v>
      </c>
      <c r="BL45" s="141" t="s">
        <v>216</v>
      </c>
      <c r="BM45" s="141" t="s">
        <v>216</v>
      </c>
      <c r="BN45" s="141" t="s">
        <v>216</v>
      </c>
      <c r="BO45" s="141" t="s">
        <v>216</v>
      </c>
      <c r="BP45" s="141" t="s">
        <v>216</v>
      </c>
      <c r="BQ45" s="141" t="s">
        <v>216</v>
      </c>
      <c r="BR45" s="141" t="s">
        <v>216</v>
      </c>
      <c r="BS45" s="141" t="s">
        <v>216</v>
      </c>
      <c r="BT45" s="141" t="s">
        <v>216</v>
      </c>
      <c r="BU45" s="141" t="s">
        <v>216</v>
      </c>
      <c r="BV45" s="141" t="s">
        <v>216</v>
      </c>
      <c r="BW45" s="141" t="s">
        <v>216</v>
      </c>
      <c r="BX45" s="141" t="s">
        <v>216</v>
      </c>
      <c r="BY45" s="141" t="s">
        <v>216</v>
      </c>
      <c r="BZ45" s="141" t="s">
        <v>216</v>
      </c>
      <c r="CA45" s="141" t="s">
        <v>216</v>
      </c>
      <c r="CB45" s="141" t="s">
        <v>216</v>
      </c>
      <c r="CC45" s="141" t="s">
        <v>216</v>
      </c>
      <c r="CD45" s="141" t="s">
        <v>216</v>
      </c>
      <c r="CE45" s="141" t="s">
        <v>216</v>
      </c>
      <c r="CF45" s="141" t="s">
        <v>216</v>
      </c>
      <c r="CG45" s="141" t="s">
        <v>216</v>
      </c>
      <c r="CH45" s="141" t="s">
        <v>216</v>
      </c>
      <c r="CI45" s="142" t="s">
        <v>52</v>
      </c>
      <c r="CL45" s="147" t="s">
        <v>326</v>
      </c>
      <c r="CM45" s="148" t="s">
        <v>172</v>
      </c>
      <c r="CN45" s="148">
        <v>50091</v>
      </c>
      <c r="CO45" s="149" t="s">
        <v>745</v>
      </c>
      <c r="CP45" s="148" t="s">
        <v>160</v>
      </c>
      <c r="CQ45" s="150">
        <v>3</v>
      </c>
      <c r="CR45" s="151" t="s">
        <v>745</v>
      </c>
    </row>
    <row r="46" spans="2:96">
      <c r="B46" s="141" t="s">
        <v>216</v>
      </c>
      <c r="C46" s="141" t="s">
        <v>216</v>
      </c>
      <c r="D46" s="141" t="s">
        <v>216</v>
      </c>
      <c r="E46" s="141" t="s">
        <v>216</v>
      </c>
      <c r="F46" s="141" t="s">
        <v>682</v>
      </c>
      <c r="G46" s="141" t="s">
        <v>216</v>
      </c>
      <c r="H46" s="141" t="s">
        <v>216</v>
      </c>
      <c r="I46" s="141" t="s">
        <v>216</v>
      </c>
      <c r="J46" s="141" t="s">
        <v>216</v>
      </c>
      <c r="K46" s="141" t="s">
        <v>216</v>
      </c>
      <c r="L46" s="141" t="s">
        <v>742</v>
      </c>
      <c r="M46" s="141" t="s">
        <v>216</v>
      </c>
      <c r="N46" s="141" t="s">
        <v>216</v>
      </c>
      <c r="O46" s="141" t="s">
        <v>216</v>
      </c>
      <c r="P46" s="141" t="s">
        <v>216</v>
      </c>
      <c r="Q46" s="141" t="s">
        <v>216</v>
      </c>
      <c r="R46" s="141" t="s">
        <v>216</v>
      </c>
      <c r="S46" s="141" t="s">
        <v>216</v>
      </c>
      <c r="T46" s="141" t="s">
        <v>216</v>
      </c>
      <c r="U46" s="141" t="s">
        <v>216</v>
      </c>
      <c r="V46" s="141" t="s">
        <v>216</v>
      </c>
      <c r="W46" s="141" t="s">
        <v>216</v>
      </c>
      <c r="X46" s="141" t="s">
        <v>216</v>
      </c>
      <c r="Y46" s="141" t="s">
        <v>216</v>
      </c>
      <c r="Z46" s="141" t="s">
        <v>216</v>
      </c>
      <c r="AA46" s="141" t="s">
        <v>216</v>
      </c>
      <c r="AB46" s="141" t="s">
        <v>216</v>
      </c>
      <c r="AC46" s="142" t="s">
        <v>52</v>
      </c>
      <c r="AD46" s="142"/>
      <c r="AE46" s="141" t="s">
        <v>216</v>
      </c>
      <c r="AF46" s="141" t="s">
        <v>216</v>
      </c>
      <c r="AG46" s="141" t="s">
        <v>216</v>
      </c>
      <c r="AH46" s="141" t="s">
        <v>216</v>
      </c>
      <c r="AI46" s="141" t="s">
        <v>216</v>
      </c>
      <c r="AJ46" s="141" t="s">
        <v>216</v>
      </c>
      <c r="AK46" s="141" t="s">
        <v>216</v>
      </c>
      <c r="AL46" s="141" t="s">
        <v>216</v>
      </c>
      <c r="AM46" s="141" t="s">
        <v>216</v>
      </c>
      <c r="AN46" s="141" t="s">
        <v>216</v>
      </c>
      <c r="AO46" s="141" t="s">
        <v>558</v>
      </c>
      <c r="AP46" s="141" t="s">
        <v>216</v>
      </c>
      <c r="AQ46" s="141" t="s">
        <v>216</v>
      </c>
      <c r="AR46" s="141" t="s">
        <v>216</v>
      </c>
      <c r="AS46" s="141" t="s">
        <v>216</v>
      </c>
      <c r="AT46" s="141" t="s">
        <v>216</v>
      </c>
      <c r="AU46" s="141" t="s">
        <v>216</v>
      </c>
      <c r="AV46" s="141" t="s">
        <v>216</v>
      </c>
      <c r="AW46" s="141" t="s">
        <v>216</v>
      </c>
      <c r="AX46" s="141" t="s">
        <v>216</v>
      </c>
      <c r="AY46" s="141" t="s">
        <v>216</v>
      </c>
      <c r="AZ46" s="141" t="s">
        <v>216</v>
      </c>
      <c r="BA46" s="141" t="s">
        <v>216</v>
      </c>
      <c r="BB46" s="141" t="s">
        <v>216</v>
      </c>
      <c r="BC46" s="141" t="s">
        <v>216</v>
      </c>
      <c r="BD46" s="141" t="s">
        <v>216</v>
      </c>
      <c r="BE46" s="143" t="s">
        <v>216</v>
      </c>
      <c r="BF46" s="142" t="s">
        <v>52</v>
      </c>
      <c r="BG46" s="142"/>
      <c r="BH46" s="141" t="s">
        <v>216</v>
      </c>
      <c r="BI46" s="141" t="s">
        <v>216</v>
      </c>
      <c r="BJ46" s="141" t="s">
        <v>216</v>
      </c>
      <c r="BK46" s="141" t="s">
        <v>216</v>
      </c>
      <c r="BL46" s="141" t="s">
        <v>216</v>
      </c>
      <c r="BM46" s="141" t="s">
        <v>216</v>
      </c>
      <c r="BN46" s="141" t="s">
        <v>216</v>
      </c>
      <c r="BO46" s="141" t="s">
        <v>216</v>
      </c>
      <c r="BP46" s="141" t="s">
        <v>216</v>
      </c>
      <c r="BQ46" s="141" t="s">
        <v>216</v>
      </c>
      <c r="BR46" s="141" t="s">
        <v>216</v>
      </c>
      <c r="BS46" s="141" t="s">
        <v>216</v>
      </c>
      <c r="BT46" s="141" t="s">
        <v>216</v>
      </c>
      <c r="BU46" s="141" t="s">
        <v>216</v>
      </c>
      <c r="BV46" s="141" t="s">
        <v>216</v>
      </c>
      <c r="BW46" s="141" t="s">
        <v>216</v>
      </c>
      <c r="BX46" s="141" t="s">
        <v>216</v>
      </c>
      <c r="BY46" s="141" t="s">
        <v>216</v>
      </c>
      <c r="BZ46" s="141" t="s">
        <v>216</v>
      </c>
      <c r="CA46" s="141" t="s">
        <v>216</v>
      </c>
      <c r="CB46" s="141" t="s">
        <v>216</v>
      </c>
      <c r="CC46" s="141" t="s">
        <v>216</v>
      </c>
      <c r="CD46" s="141" t="s">
        <v>216</v>
      </c>
      <c r="CE46" s="141" t="s">
        <v>216</v>
      </c>
      <c r="CF46" s="141" t="s">
        <v>216</v>
      </c>
      <c r="CG46" s="141" t="s">
        <v>216</v>
      </c>
      <c r="CH46" s="141" t="s">
        <v>216</v>
      </c>
      <c r="CI46" s="142" t="s">
        <v>52</v>
      </c>
      <c r="CL46" s="147" t="s">
        <v>464</v>
      </c>
      <c r="CM46" s="148" t="s">
        <v>172</v>
      </c>
      <c r="CN46" s="148">
        <v>50011</v>
      </c>
      <c r="CO46" s="149" t="s">
        <v>746</v>
      </c>
      <c r="CP46" s="148" t="s">
        <v>160</v>
      </c>
      <c r="CQ46" s="150">
        <v>3</v>
      </c>
      <c r="CR46" s="151" t="s">
        <v>746</v>
      </c>
    </row>
    <row r="47" spans="2:96">
      <c r="B47" s="141" t="s">
        <v>216</v>
      </c>
      <c r="C47" s="141" t="s">
        <v>216</v>
      </c>
      <c r="D47" s="141" t="s">
        <v>216</v>
      </c>
      <c r="E47" s="141" t="s">
        <v>216</v>
      </c>
      <c r="F47" s="141" t="s">
        <v>216</v>
      </c>
      <c r="G47" s="141" t="s">
        <v>216</v>
      </c>
      <c r="H47" s="141" t="s">
        <v>216</v>
      </c>
      <c r="I47" s="141" t="s">
        <v>216</v>
      </c>
      <c r="J47" s="141" t="s">
        <v>216</v>
      </c>
      <c r="K47" s="141" t="s">
        <v>216</v>
      </c>
      <c r="L47" s="141" t="s">
        <v>744</v>
      </c>
      <c r="M47" s="141" t="s">
        <v>216</v>
      </c>
      <c r="N47" s="141" t="s">
        <v>216</v>
      </c>
      <c r="O47" s="141" t="s">
        <v>216</v>
      </c>
      <c r="P47" s="141" t="s">
        <v>216</v>
      </c>
      <c r="Q47" s="141" t="s">
        <v>216</v>
      </c>
      <c r="R47" s="141" t="s">
        <v>216</v>
      </c>
      <c r="S47" s="141" t="s">
        <v>216</v>
      </c>
      <c r="T47" s="141" t="s">
        <v>216</v>
      </c>
      <c r="U47" s="141" t="s">
        <v>216</v>
      </c>
      <c r="V47" s="141" t="s">
        <v>216</v>
      </c>
      <c r="W47" s="141" t="s">
        <v>216</v>
      </c>
      <c r="X47" s="141" t="s">
        <v>216</v>
      </c>
      <c r="Y47" s="141" t="s">
        <v>216</v>
      </c>
      <c r="Z47" s="141" t="s">
        <v>216</v>
      </c>
      <c r="AA47" s="141" t="s">
        <v>216</v>
      </c>
      <c r="AB47" s="141" t="s">
        <v>216</v>
      </c>
      <c r="AC47" s="142" t="s">
        <v>52</v>
      </c>
      <c r="AD47" s="142"/>
      <c r="AE47" s="141" t="s">
        <v>216</v>
      </c>
      <c r="AF47" s="141" t="s">
        <v>216</v>
      </c>
      <c r="AG47" s="141" t="s">
        <v>216</v>
      </c>
      <c r="AH47" s="141" t="s">
        <v>216</v>
      </c>
      <c r="AI47" s="141" t="s">
        <v>216</v>
      </c>
      <c r="AJ47" s="141" t="s">
        <v>216</v>
      </c>
      <c r="AK47" s="141" t="s">
        <v>216</v>
      </c>
      <c r="AL47" s="141" t="s">
        <v>216</v>
      </c>
      <c r="AM47" s="141" t="s">
        <v>216</v>
      </c>
      <c r="AN47" s="141" t="s">
        <v>216</v>
      </c>
      <c r="AO47" s="141" t="s">
        <v>747</v>
      </c>
      <c r="AP47" s="141" t="s">
        <v>216</v>
      </c>
      <c r="AQ47" s="141" t="s">
        <v>216</v>
      </c>
      <c r="AR47" s="141" t="s">
        <v>216</v>
      </c>
      <c r="AS47" s="141" t="s">
        <v>216</v>
      </c>
      <c r="AT47" s="141" t="s">
        <v>216</v>
      </c>
      <c r="AU47" s="141" t="s">
        <v>216</v>
      </c>
      <c r="AV47" s="141" t="s">
        <v>216</v>
      </c>
      <c r="AW47" s="141" t="s">
        <v>216</v>
      </c>
      <c r="AX47" s="141" t="s">
        <v>216</v>
      </c>
      <c r="AY47" s="141" t="s">
        <v>216</v>
      </c>
      <c r="AZ47" s="141" t="s">
        <v>216</v>
      </c>
      <c r="BA47" s="141" t="s">
        <v>216</v>
      </c>
      <c r="BB47" s="141" t="s">
        <v>216</v>
      </c>
      <c r="BC47" s="141" t="s">
        <v>216</v>
      </c>
      <c r="BD47" s="141" t="s">
        <v>216</v>
      </c>
      <c r="BE47" s="143" t="s">
        <v>216</v>
      </c>
      <c r="BF47" s="142" t="s">
        <v>52</v>
      </c>
      <c r="BG47" s="142"/>
      <c r="BH47" s="141" t="s">
        <v>216</v>
      </c>
      <c r="BI47" s="141" t="s">
        <v>216</v>
      </c>
      <c r="BJ47" s="141" t="s">
        <v>216</v>
      </c>
      <c r="BK47" s="141" t="s">
        <v>216</v>
      </c>
      <c r="BL47" s="141" t="s">
        <v>216</v>
      </c>
      <c r="BM47" s="141" t="s">
        <v>216</v>
      </c>
      <c r="BN47" s="141" t="s">
        <v>216</v>
      </c>
      <c r="BO47" s="141" t="s">
        <v>216</v>
      </c>
      <c r="BP47" s="141" t="s">
        <v>216</v>
      </c>
      <c r="BQ47" s="141" t="s">
        <v>216</v>
      </c>
      <c r="BR47" s="141" t="s">
        <v>216</v>
      </c>
      <c r="BS47" s="141" t="s">
        <v>216</v>
      </c>
      <c r="BT47" s="141" t="s">
        <v>216</v>
      </c>
      <c r="BU47" s="141" t="s">
        <v>216</v>
      </c>
      <c r="BV47" s="141" t="s">
        <v>216</v>
      </c>
      <c r="BW47" s="141" t="s">
        <v>216</v>
      </c>
      <c r="BX47" s="141" t="s">
        <v>216</v>
      </c>
      <c r="BY47" s="141" t="s">
        <v>216</v>
      </c>
      <c r="BZ47" s="141" t="s">
        <v>216</v>
      </c>
      <c r="CA47" s="141" t="s">
        <v>216</v>
      </c>
      <c r="CB47" s="141" t="s">
        <v>216</v>
      </c>
      <c r="CC47" s="141" t="s">
        <v>216</v>
      </c>
      <c r="CD47" s="141" t="s">
        <v>216</v>
      </c>
      <c r="CE47" s="141" t="s">
        <v>216</v>
      </c>
      <c r="CF47" s="141" t="s">
        <v>216</v>
      </c>
      <c r="CG47" s="141" t="s">
        <v>216</v>
      </c>
      <c r="CH47" s="141" t="s">
        <v>216</v>
      </c>
      <c r="CI47" s="142" t="s">
        <v>52</v>
      </c>
      <c r="CL47" s="147" t="s">
        <v>476</v>
      </c>
      <c r="CM47" s="148" t="s">
        <v>172</v>
      </c>
      <c r="CN47" s="148">
        <v>50110</v>
      </c>
      <c r="CO47" s="149" t="s">
        <v>748</v>
      </c>
      <c r="CP47" s="148" t="s">
        <v>336</v>
      </c>
      <c r="CQ47" s="150">
        <v>2</v>
      </c>
      <c r="CR47" s="151" t="s">
        <v>749</v>
      </c>
    </row>
    <row r="48" spans="2:96">
      <c r="B48" s="141" t="s">
        <v>216</v>
      </c>
      <c r="C48" s="141" t="s">
        <v>216</v>
      </c>
      <c r="D48" s="141" t="s">
        <v>216</v>
      </c>
      <c r="E48" s="141" t="s">
        <v>216</v>
      </c>
      <c r="F48" s="141" t="s">
        <v>216</v>
      </c>
      <c r="G48" s="141" t="s">
        <v>216</v>
      </c>
      <c r="H48" s="141" t="s">
        <v>216</v>
      </c>
      <c r="I48" s="141" t="s">
        <v>216</v>
      </c>
      <c r="J48" s="141" t="s">
        <v>216</v>
      </c>
      <c r="K48" s="141" t="s">
        <v>216</v>
      </c>
      <c r="L48" s="141" t="s">
        <v>558</v>
      </c>
      <c r="M48" s="141" t="s">
        <v>216</v>
      </c>
      <c r="N48" s="141" t="s">
        <v>216</v>
      </c>
      <c r="O48" s="141" t="s">
        <v>216</v>
      </c>
      <c r="P48" s="141" t="s">
        <v>216</v>
      </c>
      <c r="Q48" s="141" t="s">
        <v>216</v>
      </c>
      <c r="R48" s="141" t="s">
        <v>216</v>
      </c>
      <c r="S48" s="141" t="s">
        <v>216</v>
      </c>
      <c r="T48" s="141" t="s">
        <v>216</v>
      </c>
      <c r="U48" s="141" t="s">
        <v>216</v>
      </c>
      <c r="V48" s="141" t="s">
        <v>216</v>
      </c>
      <c r="W48" s="141" t="s">
        <v>216</v>
      </c>
      <c r="X48" s="141" t="s">
        <v>216</v>
      </c>
      <c r="Y48" s="141" t="s">
        <v>216</v>
      </c>
      <c r="Z48" s="141" t="s">
        <v>216</v>
      </c>
      <c r="AA48" s="141" t="s">
        <v>216</v>
      </c>
      <c r="AB48" s="141" t="s">
        <v>216</v>
      </c>
      <c r="AC48" s="142" t="s">
        <v>52</v>
      </c>
      <c r="AD48" s="142"/>
      <c r="AE48" s="141" t="s">
        <v>216</v>
      </c>
      <c r="AF48" s="141" t="s">
        <v>216</v>
      </c>
      <c r="AG48" s="141" t="s">
        <v>216</v>
      </c>
      <c r="AH48" s="141" t="s">
        <v>216</v>
      </c>
      <c r="AI48" s="141" t="s">
        <v>216</v>
      </c>
      <c r="AJ48" s="141" t="s">
        <v>216</v>
      </c>
      <c r="AK48" s="141" t="s">
        <v>216</v>
      </c>
      <c r="AL48" s="141" t="s">
        <v>216</v>
      </c>
      <c r="AM48" s="141" t="s">
        <v>216</v>
      </c>
      <c r="AN48" s="141" t="s">
        <v>216</v>
      </c>
      <c r="AO48" s="141" t="s">
        <v>750</v>
      </c>
      <c r="AP48" s="141" t="s">
        <v>216</v>
      </c>
      <c r="AQ48" s="141" t="s">
        <v>216</v>
      </c>
      <c r="AR48" s="141" t="s">
        <v>216</v>
      </c>
      <c r="AS48" s="141" t="s">
        <v>216</v>
      </c>
      <c r="AT48" s="141" t="s">
        <v>216</v>
      </c>
      <c r="AU48" s="141" t="s">
        <v>216</v>
      </c>
      <c r="AV48" s="141" t="s">
        <v>216</v>
      </c>
      <c r="AW48" s="141" t="s">
        <v>216</v>
      </c>
      <c r="AX48" s="141" t="s">
        <v>216</v>
      </c>
      <c r="AY48" s="141" t="s">
        <v>216</v>
      </c>
      <c r="AZ48" s="141" t="s">
        <v>216</v>
      </c>
      <c r="BA48" s="141" t="s">
        <v>216</v>
      </c>
      <c r="BB48" s="141" t="s">
        <v>216</v>
      </c>
      <c r="BC48" s="141" t="s">
        <v>216</v>
      </c>
      <c r="BD48" s="141" t="s">
        <v>216</v>
      </c>
      <c r="BE48" s="143" t="s">
        <v>216</v>
      </c>
      <c r="BF48" s="142" t="s">
        <v>52</v>
      </c>
      <c r="BG48" s="142"/>
      <c r="BH48" s="141" t="s">
        <v>216</v>
      </c>
      <c r="BI48" s="141" t="s">
        <v>216</v>
      </c>
      <c r="BJ48" s="141" t="s">
        <v>216</v>
      </c>
      <c r="BK48" s="141" t="s">
        <v>216</v>
      </c>
      <c r="BL48" s="141" t="s">
        <v>216</v>
      </c>
      <c r="BM48" s="141" t="s">
        <v>216</v>
      </c>
      <c r="BN48" s="141" t="s">
        <v>216</v>
      </c>
      <c r="BO48" s="141" t="s">
        <v>216</v>
      </c>
      <c r="BP48" s="141" t="s">
        <v>216</v>
      </c>
      <c r="BQ48" s="141" t="s">
        <v>216</v>
      </c>
      <c r="BR48" s="141" t="s">
        <v>216</v>
      </c>
      <c r="BS48" s="141" t="s">
        <v>216</v>
      </c>
      <c r="BT48" s="141" t="s">
        <v>216</v>
      </c>
      <c r="BU48" s="141" t="s">
        <v>216</v>
      </c>
      <c r="BV48" s="141" t="s">
        <v>216</v>
      </c>
      <c r="BW48" s="141" t="s">
        <v>216</v>
      </c>
      <c r="BX48" s="141" t="s">
        <v>216</v>
      </c>
      <c r="BY48" s="141" t="s">
        <v>216</v>
      </c>
      <c r="BZ48" s="141" t="s">
        <v>216</v>
      </c>
      <c r="CA48" s="141" t="s">
        <v>216</v>
      </c>
      <c r="CB48" s="141" t="s">
        <v>216</v>
      </c>
      <c r="CC48" s="141" t="s">
        <v>216</v>
      </c>
      <c r="CD48" s="141" t="s">
        <v>216</v>
      </c>
      <c r="CE48" s="141" t="s">
        <v>216</v>
      </c>
      <c r="CF48" s="141" t="s">
        <v>216</v>
      </c>
      <c r="CG48" s="141" t="s">
        <v>216</v>
      </c>
      <c r="CH48" s="141" t="s">
        <v>216</v>
      </c>
      <c r="CI48" s="142" t="s">
        <v>52</v>
      </c>
      <c r="CL48" s="147" t="s">
        <v>358</v>
      </c>
      <c r="CM48" s="148" t="s">
        <v>172</v>
      </c>
      <c r="CN48" s="148">
        <v>50080</v>
      </c>
      <c r="CO48" s="149" t="s">
        <v>751</v>
      </c>
      <c r="CP48" s="148" t="s">
        <v>160</v>
      </c>
      <c r="CQ48" s="150">
        <v>3</v>
      </c>
      <c r="CR48" s="151" t="s">
        <v>751</v>
      </c>
    </row>
    <row r="49" spans="2:96">
      <c r="B49" s="141" t="s">
        <v>216</v>
      </c>
      <c r="C49" s="141" t="s">
        <v>216</v>
      </c>
      <c r="D49" s="141" t="s">
        <v>216</v>
      </c>
      <c r="E49" s="141" t="s">
        <v>216</v>
      </c>
      <c r="F49" s="141" t="s">
        <v>216</v>
      </c>
      <c r="G49" s="141" t="s">
        <v>216</v>
      </c>
      <c r="H49" s="141" t="s">
        <v>216</v>
      </c>
      <c r="I49" s="141" t="s">
        <v>216</v>
      </c>
      <c r="J49" s="141" t="s">
        <v>216</v>
      </c>
      <c r="K49" s="141" t="s">
        <v>216</v>
      </c>
      <c r="L49" s="141" t="s">
        <v>747</v>
      </c>
      <c r="M49" s="141" t="s">
        <v>216</v>
      </c>
      <c r="N49" s="141" t="s">
        <v>216</v>
      </c>
      <c r="O49" s="141" t="s">
        <v>216</v>
      </c>
      <c r="P49" s="141" t="s">
        <v>216</v>
      </c>
      <c r="Q49" s="141" t="s">
        <v>216</v>
      </c>
      <c r="R49" s="141" t="s">
        <v>216</v>
      </c>
      <c r="S49" s="141" t="s">
        <v>216</v>
      </c>
      <c r="T49" s="141" t="s">
        <v>216</v>
      </c>
      <c r="U49" s="141" t="s">
        <v>216</v>
      </c>
      <c r="V49" s="141" t="s">
        <v>216</v>
      </c>
      <c r="W49" s="141" t="s">
        <v>216</v>
      </c>
      <c r="X49" s="141" t="s">
        <v>216</v>
      </c>
      <c r="Y49" s="141" t="s">
        <v>216</v>
      </c>
      <c r="Z49" s="141" t="s">
        <v>216</v>
      </c>
      <c r="AA49" s="141" t="s">
        <v>216</v>
      </c>
      <c r="AB49" s="141" t="s">
        <v>216</v>
      </c>
      <c r="AC49" s="142" t="s">
        <v>52</v>
      </c>
      <c r="AD49" s="142"/>
      <c r="AE49" s="141" t="s">
        <v>216</v>
      </c>
      <c r="AF49" s="141" t="s">
        <v>216</v>
      </c>
      <c r="AG49" s="141" t="s">
        <v>216</v>
      </c>
      <c r="AH49" s="141" t="s">
        <v>216</v>
      </c>
      <c r="AI49" s="141" t="s">
        <v>216</v>
      </c>
      <c r="AJ49" s="141" t="s">
        <v>216</v>
      </c>
      <c r="AK49" s="141" t="s">
        <v>216</v>
      </c>
      <c r="AL49" s="141" t="s">
        <v>216</v>
      </c>
      <c r="AM49" s="141" t="s">
        <v>216</v>
      </c>
      <c r="AN49" s="141" t="s">
        <v>216</v>
      </c>
      <c r="AO49" s="141" t="s">
        <v>574</v>
      </c>
      <c r="AP49" s="141" t="s">
        <v>216</v>
      </c>
      <c r="AQ49" s="141" t="s">
        <v>216</v>
      </c>
      <c r="AR49" s="141" t="s">
        <v>216</v>
      </c>
      <c r="AS49" s="141" t="s">
        <v>216</v>
      </c>
      <c r="AT49" s="141" t="s">
        <v>216</v>
      </c>
      <c r="AU49" s="141" t="s">
        <v>216</v>
      </c>
      <c r="AV49" s="141" t="s">
        <v>216</v>
      </c>
      <c r="AW49" s="141" t="s">
        <v>216</v>
      </c>
      <c r="AX49" s="141" t="s">
        <v>216</v>
      </c>
      <c r="AY49" s="141" t="s">
        <v>216</v>
      </c>
      <c r="AZ49" s="141" t="s">
        <v>216</v>
      </c>
      <c r="BA49" s="141" t="s">
        <v>216</v>
      </c>
      <c r="BB49" s="141" t="s">
        <v>216</v>
      </c>
      <c r="BC49" s="141" t="s">
        <v>216</v>
      </c>
      <c r="BD49" s="141" t="s">
        <v>216</v>
      </c>
      <c r="BE49" s="143" t="s">
        <v>216</v>
      </c>
      <c r="BF49" s="142" t="s">
        <v>52</v>
      </c>
      <c r="BG49" s="142"/>
      <c r="BH49" s="141" t="s">
        <v>216</v>
      </c>
      <c r="BI49" s="141" t="s">
        <v>216</v>
      </c>
      <c r="BJ49" s="141" t="s">
        <v>216</v>
      </c>
      <c r="BK49" s="141" t="s">
        <v>216</v>
      </c>
      <c r="BL49" s="141" t="s">
        <v>216</v>
      </c>
      <c r="BM49" s="141" t="s">
        <v>216</v>
      </c>
      <c r="BN49" s="141" t="s">
        <v>216</v>
      </c>
      <c r="BO49" s="141" t="s">
        <v>216</v>
      </c>
      <c r="BP49" s="141" t="s">
        <v>216</v>
      </c>
      <c r="BQ49" s="141" t="s">
        <v>216</v>
      </c>
      <c r="BR49" s="141" t="s">
        <v>216</v>
      </c>
      <c r="BS49" s="141" t="s">
        <v>216</v>
      </c>
      <c r="BT49" s="141" t="s">
        <v>216</v>
      </c>
      <c r="BU49" s="141" t="s">
        <v>216</v>
      </c>
      <c r="BV49" s="141" t="s">
        <v>216</v>
      </c>
      <c r="BW49" s="141" t="s">
        <v>216</v>
      </c>
      <c r="BX49" s="141" t="s">
        <v>216</v>
      </c>
      <c r="BY49" s="141" t="s">
        <v>216</v>
      </c>
      <c r="BZ49" s="141" t="s">
        <v>216</v>
      </c>
      <c r="CA49" s="141" t="s">
        <v>216</v>
      </c>
      <c r="CB49" s="141" t="s">
        <v>216</v>
      </c>
      <c r="CC49" s="141" t="s">
        <v>216</v>
      </c>
      <c r="CD49" s="141" t="s">
        <v>216</v>
      </c>
      <c r="CE49" s="141" t="s">
        <v>216</v>
      </c>
      <c r="CF49" s="141" t="s">
        <v>216</v>
      </c>
      <c r="CG49" s="141" t="s">
        <v>216</v>
      </c>
      <c r="CH49" s="141" t="s">
        <v>216</v>
      </c>
      <c r="CI49" s="142" t="s">
        <v>52</v>
      </c>
      <c r="CL49" s="147" t="s">
        <v>387</v>
      </c>
      <c r="CM49" s="148" t="s">
        <v>172</v>
      </c>
      <c r="CN49" s="148">
        <v>50060</v>
      </c>
      <c r="CO49" s="149" t="s">
        <v>752</v>
      </c>
      <c r="CP49" s="148" t="s">
        <v>160</v>
      </c>
      <c r="CQ49" s="150">
        <v>3</v>
      </c>
      <c r="CR49" s="151" t="s">
        <v>753</v>
      </c>
    </row>
    <row r="50" spans="2:96">
      <c r="B50" s="141" t="s">
        <v>216</v>
      </c>
      <c r="C50" s="141" t="s">
        <v>216</v>
      </c>
      <c r="D50" s="141" t="s">
        <v>216</v>
      </c>
      <c r="E50" s="141" t="s">
        <v>216</v>
      </c>
      <c r="F50" s="141" t="s">
        <v>216</v>
      </c>
      <c r="G50" s="141" t="s">
        <v>216</v>
      </c>
      <c r="H50" s="141" t="s">
        <v>216</v>
      </c>
      <c r="I50" s="141" t="s">
        <v>216</v>
      </c>
      <c r="J50" s="141" t="s">
        <v>216</v>
      </c>
      <c r="K50" s="141" t="s">
        <v>216</v>
      </c>
      <c r="L50" s="141" t="s">
        <v>750</v>
      </c>
      <c r="M50" s="141" t="s">
        <v>216</v>
      </c>
      <c r="N50" s="141" t="s">
        <v>216</v>
      </c>
      <c r="O50" s="141" t="s">
        <v>216</v>
      </c>
      <c r="P50" s="141" t="s">
        <v>216</v>
      </c>
      <c r="Q50" s="141" t="s">
        <v>216</v>
      </c>
      <c r="R50" s="141" t="s">
        <v>216</v>
      </c>
      <c r="S50" s="141" t="s">
        <v>216</v>
      </c>
      <c r="T50" s="141" t="s">
        <v>216</v>
      </c>
      <c r="U50" s="141" t="s">
        <v>216</v>
      </c>
      <c r="V50" s="141" t="s">
        <v>216</v>
      </c>
      <c r="W50" s="141" t="s">
        <v>216</v>
      </c>
      <c r="X50" s="141" t="s">
        <v>216</v>
      </c>
      <c r="Y50" s="141" t="s">
        <v>216</v>
      </c>
      <c r="Z50" s="141" t="s">
        <v>216</v>
      </c>
      <c r="AA50" s="141" t="s">
        <v>216</v>
      </c>
      <c r="AB50" s="141" t="s">
        <v>216</v>
      </c>
      <c r="AC50" s="142" t="s">
        <v>52</v>
      </c>
      <c r="AD50" s="142"/>
      <c r="AE50" s="141" t="s">
        <v>216</v>
      </c>
      <c r="AF50" s="141" t="s">
        <v>216</v>
      </c>
      <c r="AG50" s="141" t="s">
        <v>216</v>
      </c>
      <c r="AH50" s="141" t="s">
        <v>216</v>
      </c>
      <c r="AI50" s="141" t="s">
        <v>216</v>
      </c>
      <c r="AJ50" s="141" t="s">
        <v>216</v>
      </c>
      <c r="AK50" s="141" t="s">
        <v>216</v>
      </c>
      <c r="AL50" s="141" t="s">
        <v>216</v>
      </c>
      <c r="AM50" s="141" t="s">
        <v>216</v>
      </c>
      <c r="AN50" s="141" t="s">
        <v>216</v>
      </c>
      <c r="AO50" s="141" t="s">
        <v>754</v>
      </c>
      <c r="AP50" s="141" t="s">
        <v>216</v>
      </c>
      <c r="AQ50" s="141" t="s">
        <v>216</v>
      </c>
      <c r="AR50" s="141" t="s">
        <v>216</v>
      </c>
      <c r="AS50" s="141" t="s">
        <v>216</v>
      </c>
      <c r="AT50" s="141" t="s">
        <v>216</v>
      </c>
      <c r="AU50" s="141" t="s">
        <v>216</v>
      </c>
      <c r="AV50" s="141" t="s">
        <v>216</v>
      </c>
      <c r="AW50" s="141" t="s">
        <v>216</v>
      </c>
      <c r="AX50" s="141" t="s">
        <v>216</v>
      </c>
      <c r="AY50" s="141" t="s">
        <v>216</v>
      </c>
      <c r="AZ50" s="141" t="s">
        <v>216</v>
      </c>
      <c r="BA50" s="141" t="s">
        <v>216</v>
      </c>
      <c r="BB50" s="141" t="s">
        <v>216</v>
      </c>
      <c r="BC50" s="141" t="s">
        <v>216</v>
      </c>
      <c r="BD50" s="141" t="s">
        <v>216</v>
      </c>
      <c r="BE50" s="143" t="s">
        <v>216</v>
      </c>
      <c r="BF50" s="142" t="s">
        <v>52</v>
      </c>
      <c r="BG50" s="142"/>
      <c r="BH50" s="141" t="s">
        <v>216</v>
      </c>
      <c r="BI50" s="141" t="s">
        <v>216</v>
      </c>
      <c r="BJ50" s="141" t="s">
        <v>216</v>
      </c>
      <c r="BK50" s="141" t="s">
        <v>216</v>
      </c>
      <c r="BL50" s="141" t="s">
        <v>216</v>
      </c>
      <c r="BM50" s="141" t="s">
        <v>216</v>
      </c>
      <c r="BN50" s="141" t="s">
        <v>216</v>
      </c>
      <c r="BO50" s="141" t="s">
        <v>216</v>
      </c>
      <c r="BP50" s="141" t="s">
        <v>216</v>
      </c>
      <c r="BQ50" s="141" t="s">
        <v>216</v>
      </c>
      <c r="BR50" s="141" t="s">
        <v>216</v>
      </c>
      <c r="BS50" s="141" t="s">
        <v>216</v>
      </c>
      <c r="BT50" s="141" t="s">
        <v>216</v>
      </c>
      <c r="BU50" s="141" t="s">
        <v>216</v>
      </c>
      <c r="BV50" s="141" t="s">
        <v>216</v>
      </c>
      <c r="BW50" s="141" t="s">
        <v>216</v>
      </c>
      <c r="BX50" s="141" t="s">
        <v>216</v>
      </c>
      <c r="BY50" s="141" t="s">
        <v>216</v>
      </c>
      <c r="BZ50" s="141" t="s">
        <v>216</v>
      </c>
      <c r="CA50" s="141" t="s">
        <v>216</v>
      </c>
      <c r="CB50" s="141" t="s">
        <v>216</v>
      </c>
      <c r="CC50" s="141" t="s">
        <v>216</v>
      </c>
      <c r="CD50" s="141" t="s">
        <v>216</v>
      </c>
      <c r="CE50" s="141" t="s">
        <v>216</v>
      </c>
      <c r="CF50" s="141" t="s">
        <v>216</v>
      </c>
      <c r="CG50" s="141" t="s">
        <v>216</v>
      </c>
      <c r="CH50" s="141" t="s">
        <v>216</v>
      </c>
      <c r="CI50" s="142" t="s">
        <v>52</v>
      </c>
      <c r="CL50" s="147" t="s">
        <v>440</v>
      </c>
      <c r="CM50" s="148" t="s">
        <v>172</v>
      </c>
      <c r="CN50" s="148">
        <v>50101</v>
      </c>
      <c r="CO50" s="149" t="s">
        <v>755</v>
      </c>
      <c r="CP50" s="148" t="s">
        <v>160</v>
      </c>
      <c r="CQ50" s="150">
        <v>3</v>
      </c>
      <c r="CR50" s="151" t="s">
        <v>756</v>
      </c>
    </row>
    <row r="51" spans="2:96">
      <c r="B51" s="141" t="s">
        <v>216</v>
      </c>
      <c r="C51" s="141" t="s">
        <v>216</v>
      </c>
      <c r="D51" s="141" t="s">
        <v>216</v>
      </c>
      <c r="E51" s="141" t="s">
        <v>216</v>
      </c>
      <c r="F51" s="141" t="s">
        <v>216</v>
      </c>
      <c r="G51" s="141" t="s">
        <v>216</v>
      </c>
      <c r="H51" s="141" t="s">
        <v>216</v>
      </c>
      <c r="I51" s="141" t="s">
        <v>216</v>
      </c>
      <c r="J51" s="141" t="s">
        <v>216</v>
      </c>
      <c r="K51" s="141" t="s">
        <v>216</v>
      </c>
      <c r="L51" s="141" t="s">
        <v>574</v>
      </c>
      <c r="M51" s="141" t="s">
        <v>216</v>
      </c>
      <c r="N51" s="141" t="s">
        <v>216</v>
      </c>
      <c r="O51" s="141" t="s">
        <v>216</v>
      </c>
      <c r="P51" s="141" t="s">
        <v>216</v>
      </c>
      <c r="Q51" s="141" t="s">
        <v>216</v>
      </c>
      <c r="R51" s="141" t="s">
        <v>216</v>
      </c>
      <c r="S51" s="141" t="s">
        <v>216</v>
      </c>
      <c r="T51" s="141" t="s">
        <v>216</v>
      </c>
      <c r="U51" s="141" t="s">
        <v>216</v>
      </c>
      <c r="V51" s="141" t="s">
        <v>216</v>
      </c>
      <c r="W51" s="141" t="s">
        <v>216</v>
      </c>
      <c r="X51" s="141" t="s">
        <v>216</v>
      </c>
      <c r="Y51" s="141" t="s">
        <v>216</v>
      </c>
      <c r="Z51" s="141" t="s">
        <v>216</v>
      </c>
      <c r="AA51" s="141" t="s">
        <v>216</v>
      </c>
      <c r="AB51" s="141" t="s">
        <v>216</v>
      </c>
      <c r="AC51" s="142" t="s">
        <v>52</v>
      </c>
      <c r="AD51" s="142"/>
      <c r="AE51" s="141" t="s">
        <v>216</v>
      </c>
      <c r="AF51" s="141" t="s">
        <v>216</v>
      </c>
      <c r="AG51" s="141" t="s">
        <v>216</v>
      </c>
      <c r="AH51" s="141" t="s">
        <v>216</v>
      </c>
      <c r="AI51" s="141" t="s">
        <v>216</v>
      </c>
      <c r="AJ51" s="141" t="s">
        <v>216</v>
      </c>
      <c r="AK51" s="141" t="s">
        <v>216</v>
      </c>
      <c r="AL51" s="141" t="s">
        <v>216</v>
      </c>
      <c r="AM51" s="141" t="s">
        <v>216</v>
      </c>
      <c r="AN51" s="141" t="s">
        <v>216</v>
      </c>
      <c r="AO51" s="141" t="s">
        <v>757</v>
      </c>
      <c r="AP51" s="141" t="s">
        <v>216</v>
      </c>
      <c r="AQ51" s="141" t="s">
        <v>216</v>
      </c>
      <c r="AR51" s="141" t="s">
        <v>216</v>
      </c>
      <c r="AS51" s="141" t="s">
        <v>216</v>
      </c>
      <c r="AT51" s="141" t="s">
        <v>216</v>
      </c>
      <c r="AU51" s="141" t="s">
        <v>216</v>
      </c>
      <c r="AV51" s="141" t="s">
        <v>216</v>
      </c>
      <c r="AW51" s="141" t="s">
        <v>216</v>
      </c>
      <c r="AX51" s="141" t="s">
        <v>216</v>
      </c>
      <c r="AY51" s="141" t="s">
        <v>216</v>
      </c>
      <c r="AZ51" s="141" t="s">
        <v>216</v>
      </c>
      <c r="BA51" s="141" t="s">
        <v>216</v>
      </c>
      <c r="BB51" s="141" t="s">
        <v>216</v>
      </c>
      <c r="BC51" s="141" t="s">
        <v>216</v>
      </c>
      <c r="BD51" s="141" t="s">
        <v>216</v>
      </c>
      <c r="BE51" s="143" t="s">
        <v>216</v>
      </c>
      <c r="BF51" s="142" t="s">
        <v>52</v>
      </c>
      <c r="BG51" s="142"/>
      <c r="BH51" s="141" t="s">
        <v>216</v>
      </c>
      <c r="BI51" s="141" t="s">
        <v>216</v>
      </c>
      <c r="BJ51" s="141" t="s">
        <v>216</v>
      </c>
      <c r="BK51" s="141" t="s">
        <v>216</v>
      </c>
      <c r="BL51" s="141" t="s">
        <v>216</v>
      </c>
      <c r="BM51" s="141" t="s">
        <v>216</v>
      </c>
      <c r="BN51" s="141" t="s">
        <v>216</v>
      </c>
      <c r="BO51" s="141" t="s">
        <v>216</v>
      </c>
      <c r="BP51" s="141" t="s">
        <v>216</v>
      </c>
      <c r="BQ51" s="141" t="s">
        <v>216</v>
      </c>
      <c r="BR51" s="141" t="s">
        <v>216</v>
      </c>
      <c r="BS51" s="141" t="s">
        <v>216</v>
      </c>
      <c r="BT51" s="141" t="s">
        <v>216</v>
      </c>
      <c r="BU51" s="141" t="s">
        <v>216</v>
      </c>
      <c r="BV51" s="141" t="s">
        <v>216</v>
      </c>
      <c r="BW51" s="141" t="s">
        <v>216</v>
      </c>
      <c r="BX51" s="141" t="s">
        <v>216</v>
      </c>
      <c r="BY51" s="141" t="s">
        <v>216</v>
      </c>
      <c r="BZ51" s="141" t="s">
        <v>216</v>
      </c>
      <c r="CA51" s="141" t="s">
        <v>216</v>
      </c>
      <c r="CB51" s="141" t="s">
        <v>216</v>
      </c>
      <c r="CC51" s="141" t="s">
        <v>216</v>
      </c>
      <c r="CD51" s="141" t="s">
        <v>216</v>
      </c>
      <c r="CE51" s="141" t="s">
        <v>216</v>
      </c>
      <c r="CF51" s="141" t="s">
        <v>216</v>
      </c>
      <c r="CG51" s="141" t="s">
        <v>216</v>
      </c>
      <c r="CH51" s="141" t="s">
        <v>216</v>
      </c>
      <c r="CI51" s="142" t="s">
        <v>52</v>
      </c>
      <c r="CL51" s="147" t="s">
        <v>486</v>
      </c>
      <c r="CM51" s="148" t="s">
        <v>172</v>
      </c>
      <c r="CN51" s="148">
        <v>50031</v>
      </c>
      <c r="CO51" s="149" t="s">
        <v>758</v>
      </c>
      <c r="CP51" s="148" t="s">
        <v>160</v>
      </c>
      <c r="CQ51" s="150">
        <v>3</v>
      </c>
      <c r="CR51" s="151" t="s">
        <v>759</v>
      </c>
    </row>
    <row r="52" spans="2:96">
      <c r="B52" s="141" t="s">
        <v>216</v>
      </c>
      <c r="C52" s="141" t="s">
        <v>216</v>
      </c>
      <c r="D52" s="141" t="s">
        <v>216</v>
      </c>
      <c r="E52" s="141" t="s">
        <v>216</v>
      </c>
      <c r="F52" s="141" t="s">
        <v>216</v>
      </c>
      <c r="G52" s="141" t="s">
        <v>216</v>
      </c>
      <c r="H52" s="141" t="s">
        <v>216</v>
      </c>
      <c r="I52" s="141" t="s">
        <v>216</v>
      </c>
      <c r="J52" s="141" t="s">
        <v>216</v>
      </c>
      <c r="K52" s="141" t="s">
        <v>216</v>
      </c>
      <c r="L52" s="141" t="s">
        <v>754</v>
      </c>
      <c r="M52" s="141" t="s">
        <v>216</v>
      </c>
      <c r="N52" s="141" t="s">
        <v>216</v>
      </c>
      <c r="O52" s="141" t="s">
        <v>216</v>
      </c>
      <c r="P52" s="141" t="s">
        <v>216</v>
      </c>
      <c r="Q52" s="141" t="s">
        <v>216</v>
      </c>
      <c r="R52" s="141" t="s">
        <v>216</v>
      </c>
      <c r="S52" s="141" t="s">
        <v>216</v>
      </c>
      <c r="T52" s="141" t="s">
        <v>216</v>
      </c>
      <c r="U52" s="141" t="s">
        <v>216</v>
      </c>
      <c r="V52" s="141" t="s">
        <v>216</v>
      </c>
      <c r="W52" s="141" t="s">
        <v>216</v>
      </c>
      <c r="X52" s="141" t="s">
        <v>216</v>
      </c>
      <c r="Y52" s="141" t="s">
        <v>216</v>
      </c>
      <c r="Z52" s="141" t="s">
        <v>216</v>
      </c>
      <c r="AA52" s="141" t="s">
        <v>216</v>
      </c>
      <c r="AB52" s="141" t="s">
        <v>216</v>
      </c>
      <c r="AC52" s="142" t="s">
        <v>52</v>
      </c>
      <c r="AD52" s="142"/>
      <c r="AE52" s="141" t="s">
        <v>216</v>
      </c>
      <c r="AF52" s="141" t="s">
        <v>216</v>
      </c>
      <c r="AG52" s="141" t="s">
        <v>216</v>
      </c>
      <c r="AH52" s="141" t="s">
        <v>216</v>
      </c>
      <c r="AI52" s="141" t="s">
        <v>216</v>
      </c>
      <c r="AJ52" s="141" t="s">
        <v>216</v>
      </c>
      <c r="AK52" s="141" t="s">
        <v>216</v>
      </c>
      <c r="AL52" s="141" t="s">
        <v>216</v>
      </c>
      <c r="AM52" s="141" t="s">
        <v>216</v>
      </c>
      <c r="AN52" s="141" t="s">
        <v>216</v>
      </c>
      <c r="AO52" s="141" t="s">
        <v>586</v>
      </c>
      <c r="AP52" s="141" t="s">
        <v>216</v>
      </c>
      <c r="AQ52" s="141" t="s">
        <v>216</v>
      </c>
      <c r="AR52" s="141" t="s">
        <v>216</v>
      </c>
      <c r="AS52" s="141" t="s">
        <v>216</v>
      </c>
      <c r="AT52" s="141" t="s">
        <v>216</v>
      </c>
      <c r="AU52" s="141" t="s">
        <v>216</v>
      </c>
      <c r="AV52" s="141" t="s">
        <v>216</v>
      </c>
      <c r="AW52" s="141" t="s">
        <v>216</v>
      </c>
      <c r="AX52" s="141" t="s">
        <v>216</v>
      </c>
      <c r="AY52" s="141" t="s">
        <v>216</v>
      </c>
      <c r="AZ52" s="141" t="s">
        <v>216</v>
      </c>
      <c r="BA52" s="141" t="s">
        <v>216</v>
      </c>
      <c r="BB52" s="141" t="s">
        <v>216</v>
      </c>
      <c r="BC52" s="141" t="s">
        <v>216</v>
      </c>
      <c r="BD52" s="141" t="s">
        <v>216</v>
      </c>
      <c r="BE52" s="143" t="s">
        <v>216</v>
      </c>
      <c r="BF52" s="142" t="s">
        <v>52</v>
      </c>
      <c r="BG52" s="142"/>
      <c r="BH52" s="141" t="s">
        <v>216</v>
      </c>
      <c r="BI52" s="141" t="s">
        <v>216</v>
      </c>
      <c r="BJ52" s="141" t="s">
        <v>216</v>
      </c>
      <c r="BK52" s="141" t="s">
        <v>216</v>
      </c>
      <c r="BL52" s="141" t="s">
        <v>216</v>
      </c>
      <c r="BM52" s="141" t="s">
        <v>216</v>
      </c>
      <c r="BN52" s="141" t="s">
        <v>216</v>
      </c>
      <c r="BO52" s="141" t="s">
        <v>216</v>
      </c>
      <c r="BP52" s="141" t="s">
        <v>216</v>
      </c>
      <c r="BQ52" s="141" t="s">
        <v>216</v>
      </c>
      <c r="BR52" s="141" t="s">
        <v>216</v>
      </c>
      <c r="BS52" s="141" t="s">
        <v>216</v>
      </c>
      <c r="BT52" s="141" t="s">
        <v>216</v>
      </c>
      <c r="BU52" s="141" t="s">
        <v>216</v>
      </c>
      <c r="BV52" s="141" t="s">
        <v>216</v>
      </c>
      <c r="BW52" s="141" t="s">
        <v>216</v>
      </c>
      <c r="BX52" s="141" t="s">
        <v>216</v>
      </c>
      <c r="BY52" s="141" t="s">
        <v>216</v>
      </c>
      <c r="BZ52" s="141" t="s">
        <v>216</v>
      </c>
      <c r="CA52" s="141" t="s">
        <v>216</v>
      </c>
      <c r="CB52" s="141" t="s">
        <v>216</v>
      </c>
      <c r="CC52" s="141" t="s">
        <v>216</v>
      </c>
      <c r="CD52" s="141" t="s">
        <v>216</v>
      </c>
      <c r="CE52" s="141" t="s">
        <v>216</v>
      </c>
      <c r="CF52" s="141" t="s">
        <v>216</v>
      </c>
      <c r="CG52" s="141" t="s">
        <v>216</v>
      </c>
      <c r="CH52" s="141" t="s">
        <v>216</v>
      </c>
      <c r="CI52" s="142" t="s">
        <v>52</v>
      </c>
      <c r="CL52" s="147" t="s">
        <v>201</v>
      </c>
      <c r="CM52" s="148" t="s">
        <v>173</v>
      </c>
      <c r="CN52" s="148">
        <v>51100</v>
      </c>
      <c r="CO52" s="149" t="s">
        <v>760</v>
      </c>
      <c r="CP52" s="148" t="s">
        <v>336</v>
      </c>
      <c r="CQ52" s="150">
        <v>2</v>
      </c>
      <c r="CR52" s="151" t="s">
        <v>761</v>
      </c>
    </row>
    <row r="53" spans="2:96">
      <c r="B53" s="141" t="s">
        <v>216</v>
      </c>
      <c r="C53" s="141" t="s">
        <v>216</v>
      </c>
      <c r="D53" s="141" t="s">
        <v>216</v>
      </c>
      <c r="E53" s="141" t="s">
        <v>216</v>
      </c>
      <c r="F53" s="141" t="s">
        <v>216</v>
      </c>
      <c r="G53" s="141" t="s">
        <v>216</v>
      </c>
      <c r="H53" s="141" t="s">
        <v>216</v>
      </c>
      <c r="I53" s="141" t="s">
        <v>216</v>
      </c>
      <c r="J53" s="141" t="s">
        <v>216</v>
      </c>
      <c r="K53" s="141" t="s">
        <v>216</v>
      </c>
      <c r="L53" s="141" t="s">
        <v>757</v>
      </c>
      <c r="M53" s="141" t="s">
        <v>216</v>
      </c>
      <c r="N53" s="141" t="s">
        <v>216</v>
      </c>
      <c r="O53" s="141" t="s">
        <v>216</v>
      </c>
      <c r="P53" s="141" t="s">
        <v>216</v>
      </c>
      <c r="Q53" s="141" t="s">
        <v>216</v>
      </c>
      <c r="R53" s="141" t="s">
        <v>216</v>
      </c>
      <c r="S53" s="141" t="s">
        <v>216</v>
      </c>
      <c r="T53" s="141" t="s">
        <v>216</v>
      </c>
      <c r="U53" s="141" t="s">
        <v>216</v>
      </c>
      <c r="V53" s="141" t="s">
        <v>216</v>
      </c>
      <c r="W53" s="141" t="s">
        <v>216</v>
      </c>
      <c r="X53" s="141" t="s">
        <v>216</v>
      </c>
      <c r="Y53" s="141" t="s">
        <v>216</v>
      </c>
      <c r="Z53" s="141" t="s">
        <v>216</v>
      </c>
      <c r="AA53" s="141" t="s">
        <v>216</v>
      </c>
      <c r="AB53" s="141" t="s">
        <v>216</v>
      </c>
      <c r="AC53" s="142" t="s">
        <v>52</v>
      </c>
      <c r="AD53" s="142"/>
      <c r="AE53" s="141" t="s">
        <v>216</v>
      </c>
      <c r="AF53" s="141" t="s">
        <v>216</v>
      </c>
      <c r="AG53" s="141" t="s">
        <v>216</v>
      </c>
      <c r="AH53" s="141" t="s">
        <v>216</v>
      </c>
      <c r="AI53" s="141" t="s">
        <v>216</v>
      </c>
      <c r="AJ53" s="141" t="s">
        <v>216</v>
      </c>
      <c r="AK53" s="141" t="s">
        <v>216</v>
      </c>
      <c r="AL53" s="141" t="s">
        <v>216</v>
      </c>
      <c r="AM53" s="141" t="s">
        <v>216</v>
      </c>
      <c r="AN53" s="141" t="s">
        <v>216</v>
      </c>
      <c r="AO53" s="141" t="s">
        <v>762</v>
      </c>
      <c r="AP53" s="141" t="s">
        <v>216</v>
      </c>
      <c r="AQ53" s="141" t="s">
        <v>216</v>
      </c>
      <c r="AR53" s="141" t="s">
        <v>216</v>
      </c>
      <c r="AS53" s="141" t="s">
        <v>216</v>
      </c>
      <c r="AT53" s="141" t="s">
        <v>216</v>
      </c>
      <c r="AU53" s="141" t="s">
        <v>216</v>
      </c>
      <c r="AV53" s="141" t="s">
        <v>216</v>
      </c>
      <c r="AW53" s="141" t="s">
        <v>216</v>
      </c>
      <c r="AX53" s="141" t="s">
        <v>216</v>
      </c>
      <c r="AY53" s="141" t="s">
        <v>216</v>
      </c>
      <c r="AZ53" s="141" t="s">
        <v>216</v>
      </c>
      <c r="BA53" s="141" t="s">
        <v>216</v>
      </c>
      <c r="BB53" s="141" t="s">
        <v>216</v>
      </c>
      <c r="BC53" s="141" t="s">
        <v>216</v>
      </c>
      <c r="BD53" s="141" t="s">
        <v>216</v>
      </c>
      <c r="BE53" s="143" t="s">
        <v>216</v>
      </c>
      <c r="BF53" s="142" t="s">
        <v>52</v>
      </c>
      <c r="BG53" s="142"/>
      <c r="BH53" s="141" t="s">
        <v>216</v>
      </c>
      <c r="BI53" s="141" t="s">
        <v>216</v>
      </c>
      <c r="BJ53" s="141" t="s">
        <v>216</v>
      </c>
      <c r="BK53" s="141" t="s">
        <v>216</v>
      </c>
      <c r="BL53" s="141" t="s">
        <v>216</v>
      </c>
      <c r="BM53" s="141" t="s">
        <v>216</v>
      </c>
      <c r="BN53" s="141" t="s">
        <v>216</v>
      </c>
      <c r="BO53" s="141" t="s">
        <v>216</v>
      </c>
      <c r="BP53" s="141" t="s">
        <v>216</v>
      </c>
      <c r="BQ53" s="141" t="s">
        <v>216</v>
      </c>
      <c r="BR53" s="141" t="s">
        <v>216</v>
      </c>
      <c r="BS53" s="141" t="s">
        <v>216</v>
      </c>
      <c r="BT53" s="141" t="s">
        <v>216</v>
      </c>
      <c r="BU53" s="141" t="s">
        <v>216</v>
      </c>
      <c r="BV53" s="141" t="s">
        <v>216</v>
      </c>
      <c r="BW53" s="141" t="s">
        <v>216</v>
      </c>
      <c r="BX53" s="141" t="s">
        <v>216</v>
      </c>
      <c r="BY53" s="141" t="s">
        <v>216</v>
      </c>
      <c r="BZ53" s="141" t="s">
        <v>216</v>
      </c>
      <c r="CA53" s="141" t="s">
        <v>216</v>
      </c>
      <c r="CB53" s="141" t="s">
        <v>216</v>
      </c>
      <c r="CC53" s="141" t="s">
        <v>216</v>
      </c>
      <c r="CD53" s="141" t="s">
        <v>216</v>
      </c>
      <c r="CE53" s="141" t="s">
        <v>216</v>
      </c>
      <c r="CF53" s="141" t="s">
        <v>216</v>
      </c>
      <c r="CG53" s="141" t="s">
        <v>216</v>
      </c>
      <c r="CH53" s="141" t="s">
        <v>216</v>
      </c>
      <c r="CI53" s="142" t="s">
        <v>52</v>
      </c>
      <c r="CL53" s="147" t="s">
        <v>359</v>
      </c>
      <c r="CM53" s="148" t="s">
        <v>173</v>
      </c>
      <c r="CN53" s="148">
        <v>51111</v>
      </c>
      <c r="CO53" s="149" t="s">
        <v>763</v>
      </c>
      <c r="CP53" s="148" t="s">
        <v>160</v>
      </c>
      <c r="CQ53" s="150">
        <v>3</v>
      </c>
      <c r="CR53" s="151" t="s">
        <v>763</v>
      </c>
    </row>
    <row r="54" spans="2:96">
      <c r="B54" s="141" t="s">
        <v>216</v>
      </c>
      <c r="C54" s="141" t="s">
        <v>216</v>
      </c>
      <c r="D54" s="141" t="s">
        <v>216</v>
      </c>
      <c r="E54" s="141" t="s">
        <v>216</v>
      </c>
      <c r="F54" s="141" t="s">
        <v>216</v>
      </c>
      <c r="G54" s="141" t="s">
        <v>216</v>
      </c>
      <c r="H54" s="141" t="s">
        <v>216</v>
      </c>
      <c r="I54" s="141" t="s">
        <v>216</v>
      </c>
      <c r="J54" s="141" t="s">
        <v>216</v>
      </c>
      <c r="K54" s="141" t="s">
        <v>216</v>
      </c>
      <c r="L54" s="141" t="s">
        <v>586</v>
      </c>
      <c r="M54" s="141" t="s">
        <v>216</v>
      </c>
      <c r="N54" s="141" t="s">
        <v>216</v>
      </c>
      <c r="O54" s="141" t="s">
        <v>216</v>
      </c>
      <c r="P54" s="141" t="s">
        <v>216</v>
      </c>
      <c r="Q54" s="141" t="s">
        <v>216</v>
      </c>
      <c r="R54" s="141" t="s">
        <v>216</v>
      </c>
      <c r="S54" s="141" t="s">
        <v>216</v>
      </c>
      <c r="T54" s="141" t="s">
        <v>216</v>
      </c>
      <c r="U54" s="141" t="s">
        <v>216</v>
      </c>
      <c r="V54" s="141" t="s">
        <v>216</v>
      </c>
      <c r="W54" s="141" t="s">
        <v>216</v>
      </c>
      <c r="X54" s="141" t="s">
        <v>216</v>
      </c>
      <c r="Y54" s="141" t="s">
        <v>216</v>
      </c>
      <c r="Z54" s="141" t="s">
        <v>216</v>
      </c>
      <c r="AA54" s="141" t="s">
        <v>216</v>
      </c>
      <c r="AB54" s="141" t="s">
        <v>216</v>
      </c>
      <c r="AC54" s="142" t="s">
        <v>52</v>
      </c>
      <c r="AD54" s="142"/>
      <c r="AE54" s="141" t="s">
        <v>216</v>
      </c>
      <c r="AF54" s="141" t="s">
        <v>216</v>
      </c>
      <c r="AG54" s="141" t="s">
        <v>216</v>
      </c>
      <c r="AH54" s="141" t="s">
        <v>216</v>
      </c>
      <c r="AI54" s="141" t="s">
        <v>216</v>
      </c>
      <c r="AJ54" s="141" t="s">
        <v>216</v>
      </c>
      <c r="AK54" s="141" t="s">
        <v>216</v>
      </c>
      <c r="AL54" s="141" t="s">
        <v>216</v>
      </c>
      <c r="AM54" s="141" t="s">
        <v>216</v>
      </c>
      <c r="AN54" s="141" t="s">
        <v>216</v>
      </c>
      <c r="AO54" s="141" t="s">
        <v>764</v>
      </c>
      <c r="AP54" s="141" t="s">
        <v>216</v>
      </c>
      <c r="AQ54" s="141" t="s">
        <v>216</v>
      </c>
      <c r="AR54" s="141" t="s">
        <v>216</v>
      </c>
      <c r="AS54" s="141" t="s">
        <v>216</v>
      </c>
      <c r="AT54" s="141" t="s">
        <v>216</v>
      </c>
      <c r="AU54" s="141" t="s">
        <v>216</v>
      </c>
      <c r="AV54" s="141" t="s">
        <v>216</v>
      </c>
      <c r="AW54" s="141" t="s">
        <v>216</v>
      </c>
      <c r="AX54" s="141" t="s">
        <v>216</v>
      </c>
      <c r="AY54" s="141" t="s">
        <v>216</v>
      </c>
      <c r="AZ54" s="141" t="s">
        <v>216</v>
      </c>
      <c r="BA54" s="141" t="s">
        <v>216</v>
      </c>
      <c r="BB54" s="141" t="s">
        <v>216</v>
      </c>
      <c r="BC54" s="141" t="s">
        <v>216</v>
      </c>
      <c r="BD54" s="141" t="s">
        <v>216</v>
      </c>
      <c r="BE54" s="143" t="s">
        <v>216</v>
      </c>
      <c r="BF54" s="142" t="s">
        <v>52</v>
      </c>
      <c r="BG54" s="142"/>
      <c r="BH54" s="141" t="s">
        <v>216</v>
      </c>
      <c r="BI54" s="141" t="s">
        <v>216</v>
      </c>
      <c r="BJ54" s="141" t="s">
        <v>216</v>
      </c>
      <c r="BK54" s="141" t="s">
        <v>216</v>
      </c>
      <c r="BL54" s="141" t="s">
        <v>216</v>
      </c>
      <c r="BM54" s="141" t="s">
        <v>216</v>
      </c>
      <c r="BN54" s="141" t="s">
        <v>216</v>
      </c>
      <c r="BO54" s="141" t="s">
        <v>216</v>
      </c>
      <c r="BP54" s="141" t="s">
        <v>216</v>
      </c>
      <c r="BQ54" s="141" t="s">
        <v>216</v>
      </c>
      <c r="BR54" s="141" t="s">
        <v>216</v>
      </c>
      <c r="BS54" s="141" t="s">
        <v>216</v>
      </c>
      <c r="BT54" s="141" t="s">
        <v>216</v>
      </c>
      <c r="BU54" s="141" t="s">
        <v>216</v>
      </c>
      <c r="BV54" s="141" t="s">
        <v>216</v>
      </c>
      <c r="BW54" s="141" t="s">
        <v>216</v>
      </c>
      <c r="BX54" s="141" t="s">
        <v>216</v>
      </c>
      <c r="BY54" s="141" t="s">
        <v>216</v>
      </c>
      <c r="BZ54" s="141" t="s">
        <v>216</v>
      </c>
      <c r="CA54" s="141" t="s">
        <v>216</v>
      </c>
      <c r="CB54" s="141" t="s">
        <v>216</v>
      </c>
      <c r="CC54" s="141" t="s">
        <v>216</v>
      </c>
      <c r="CD54" s="141" t="s">
        <v>216</v>
      </c>
      <c r="CE54" s="141" t="s">
        <v>216</v>
      </c>
      <c r="CF54" s="141" t="s">
        <v>216</v>
      </c>
      <c r="CG54" s="141" t="s">
        <v>216</v>
      </c>
      <c r="CH54" s="141" t="s">
        <v>216</v>
      </c>
      <c r="CI54" s="142" t="s">
        <v>52</v>
      </c>
      <c r="CL54" s="147" t="s">
        <v>527</v>
      </c>
      <c r="CM54" s="148" t="s">
        <v>173</v>
      </c>
      <c r="CN54" s="148">
        <v>51081</v>
      </c>
      <c r="CO54" s="149" t="s">
        <v>765</v>
      </c>
      <c r="CP54" s="148" t="s">
        <v>160</v>
      </c>
      <c r="CQ54" s="150">
        <v>3</v>
      </c>
      <c r="CR54" s="151" t="s">
        <v>766</v>
      </c>
    </row>
    <row r="55" spans="2:96">
      <c r="B55" s="141" t="s">
        <v>216</v>
      </c>
      <c r="C55" s="141" t="s">
        <v>216</v>
      </c>
      <c r="D55" s="141" t="s">
        <v>216</v>
      </c>
      <c r="E55" s="141" t="s">
        <v>216</v>
      </c>
      <c r="F55" s="141" t="s">
        <v>216</v>
      </c>
      <c r="G55" s="141" t="s">
        <v>216</v>
      </c>
      <c r="H55" s="141" t="s">
        <v>216</v>
      </c>
      <c r="I55" s="141" t="s">
        <v>216</v>
      </c>
      <c r="J55" s="141" t="s">
        <v>216</v>
      </c>
      <c r="K55" s="141" t="s">
        <v>216</v>
      </c>
      <c r="L55" s="141" t="s">
        <v>762</v>
      </c>
      <c r="M55" s="141" t="s">
        <v>216</v>
      </c>
      <c r="N55" s="141" t="s">
        <v>216</v>
      </c>
      <c r="O55" s="141" t="s">
        <v>216</v>
      </c>
      <c r="P55" s="141" t="s">
        <v>216</v>
      </c>
      <c r="Q55" s="141" t="s">
        <v>216</v>
      </c>
      <c r="R55" s="141" t="s">
        <v>216</v>
      </c>
      <c r="S55" s="141" t="s">
        <v>216</v>
      </c>
      <c r="T55" s="141" t="s">
        <v>216</v>
      </c>
      <c r="U55" s="141" t="s">
        <v>216</v>
      </c>
      <c r="V55" s="141" t="s">
        <v>216</v>
      </c>
      <c r="W55" s="141" t="s">
        <v>216</v>
      </c>
      <c r="X55" s="141" t="s">
        <v>216</v>
      </c>
      <c r="Y55" s="141" t="s">
        <v>216</v>
      </c>
      <c r="Z55" s="141" t="s">
        <v>216</v>
      </c>
      <c r="AA55" s="141" t="s">
        <v>216</v>
      </c>
      <c r="AB55" s="141" t="s">
        <v>216</v>
      </c>
      <c r="AC55" s="142" t="s">
        <v>52</v>
      </c>
      <c r="AD55" s="142"/>
      <c r="AE55" s="141" t="s">
        <v>216</v>
      </c>
      <c r="AF55" s="141" t="s">
        <v>216</v>
      </c>
      <c r="AG55" s="141" t="s">
        <v>216</v>
      </c>
      <c r="AH55" s="141" t="s">
        <v>216</v>
      </c>
      <c r="AI55" s="141" t="s">
        <v>216</v>
      </c>
      <c r="AJ55" s="141" t="s">
        <v>216</v>
      </c>
      <c r="AK55" s="141" t="s">
        <v>216</v>
      </c>
      <c r="AL55" s="141" t="s">
        <v>216</v>
      </c>
      <c r="AM55" s="141" t="s">
        <v>216</v>
      </c>
      <c r="AN55" s="141" t="s">
        <v>216</v>
      </c>
      <c r="AO55" s="141" t="s">
        <v>767</v>
      </c>
      <c r="AP55" s="141" t="s">
        <v>216</v>
      </c>
      <c r="AQ55" s="141" t="s">
        <v>216</v>
      </c>
      <c r="AR55" s="141" t="s">
        <v>216</v>
      </c>
      <c r="AS55" s="141" t="s">
        <v>216</v>
      </c>
      <c r="AT55" s="141" t="s">
        <v>216</v>
      </c>
      <c r="AU55" s="141" t="s">
        <v>216</v>
      </c>
      <c r="AV55" s="141" t="s">
        <v>216</v>
      </c>
      <c r="AW55" s="141" t="s">
        <v>216</v>
      </c>
      <c r="AX55" s="141" t="s">
        <v>216</v>
      </c>
      <c r="AY55" s="141" t="s">
        <v>216</v>
      </c>
      <c r="AZ55" s="141" t="s">
        <v>216</v>
      </c>
      <c r="BA55" s="141" t="s">
        <v>216</v>
      </c>
      <c r="BB55" s="141" t="s">
        <v>216</v>
      </c>
      <c r="BC55" s="141" t="s">
        <v>216</v>
      </c>
      <c r="BD55" s="141" t="s">
        <v>216</v>
      </c>
      <c r="BE55" s="143" t="s">
        <v>216</v>
      </c>
      <c r="BF55" s="142" t="s">
        <v>52</v>
      </c>
      <c r="BG55" s="142"/>
      <c r="BH55" s="141" t="s">
        <v>216</v>
      </c>
      <c r="BI55" s="141" t="s">
        <v>216</v>
      </c>
      <c r="BJ55" s="141" t="s">
        <v>216</v>
      </c>
      <c r="BK55" s="141" t="s">
        <v>216</v>
      </c>
      <c r="BL55" s="141" t="s">
        <v>216</v>
      </c>
      <c r="BM55" s="141" t="s">
        <v>216</v>
      </c>
      <c r="BN55" s="141" t="s">
        <v>216</v>
      </c>
      <c r="BO55" s="141" t="s">
        <v>216</v>
      </c>
      <c r="BP55" s="141" t="s">
        <v>216</v>
      </c>
      <c r="BQ55" s="141" t="s">
        <v>216</v>
      </c>
      <c r="BR55" s="141" t="s">
        <v>216</v>
      </c>
      <c r="BS55" s="141" t="s">
        <v>216</v>
      </c>
      <c r="BT55" s="141" t="s">
        <v>216</v>
      </c>
      <c r="BU55" s="141" t="s">
        <v>216</v>
      </c>
      <c r="BV55" s="141" t="s">
        <v>216</v>
      </c>
      <c r="BW55" s="141" t="s">
        <v>216</v>
      </c>
      <c r="BX55" s="141" t="s">
        <v>216</v>
      </c>
      <c r="BY55" s="141" t="s">
        <v>216</v>
      </c>
      <c r="BZ55" s="141" t="s">
        <v>216</v>
      </c>
      <c r="CA55" s="141" t="s">
        <v>216</v>
      </c>
      <c r="CB55" s="141" t="s">
        <v>216</v>
      </c>
      <c r="CC55" s="141" t="s">
        <v>216</v>
      </c>
      <c r="CD55" s="141" t="s">
        <v>216</v>
      </c>
      <c r="CE55" s="141" t="s">
        <v>216</v>
      </c>
      <c r="CF55" s="141" t="s">
        <v>216</v>
      </c>
      <c r="CG55" s="141" t="s">
        <v>216</v>
      </c>
      <c r="CH55" s="141" t="s">
        <v>216</v>
      </c>
      <c r="CI55" s="142" t="s">
        <v>52</v>
      </c>
      <c r="CL55" s="147" t="s">
        <v>633</v>
      </c>
      <c r="CM55" s="148" t="s">
        <v>173</v>
      </c>
      <c r="CN55" s="148">
        <v>51102</v>
      </c>
      <c r="CO55" s="149" t="s">
        <v>768</v>
      </c>
      <c r="CP55" s="148" t="s">
        <v>160</v>
      </c>
      <c r="CQ55" s="150">
        <v>3</v>
      </c>
      <c r="CR55" s="151" t="s">
        <v>769</v>
      </c>
    </row>
    <row r="56" spans="2:96">
      <c r="B56" s="141" t="s">
        <v>216</v>
      </c>
      <c r="C56" s="141" t="s">
        <v>216</v>
      </c>
      <c r="D56" s="141" t="s">
        <v>216</v>
      </c>
      <c r="E56" s="141" t="s">
        <v>216</v>
      </c>
      <c r="F56" s="141" t="s">
        <v>216</v>
      </c>
      <c r="G56" s="141" t="s">
        <v>216</v>
      </c>
      <c r="H56" s="141" t="s">
        <v>216</v>
      </c>
      <c r="I56" s="141" t="s">
        <v>216</v>
      </c>
      <c r="J56" s="141" t="s">
        <v>216</v>
      </c>
      <c r="K56" s="141" t="s">
        <v>216</v>
      </c>
      <c r="L56" s="141" t="s">
        <v>764</v>
      </c>
      <c r="M56" s="141" t="s">
        <v>216</v>
      </c>
      <c r="N56" s="141" t="s">
        <v>216</v>
      </c>
      <c r="O56" s="141" t="s">
        <v>216</v>
      </c>
      <c r="P56" s="141" t="s">
        <v>216</v>
      </c>
      <c r="Q56" s="141" t="s">
        <v>216</v>
      </c>
      <c r="R56" s="141" t="s">
        <v>216</v>
      </c>
      <c r="S56" s="141" t="s">
        <v>216</v>
      </c>
      <c r="T56" s="141" t="s">
        <v>216</v>
      </c>
      <c r="U56" s="141" t="s">
        <v>216</v>
      </c>
      <c r="V56" s="141" t="s">
        <v>216</v>
      </c>
      <c r="W56" s="141" t="s">
        <v>216</v>
      </c>
      <c r="X56" s="141" t="s">
        <v>216</v>
      </c>
      <c r="Y56" s="141" t="s">
        <v>216</v>
      </c>
      <c r="Z56" s="141" t="s">
        <v>216</v>
      </c>
      <c r="AA56" s="141" t="s">
        <v>216</v>
      </c>
      <c r="AB56" s="141" t="s">
        <v>216</v>
      </c>
      <c r="AC56" s="142" t="s">
        <v>52</v>
      </c>
      <c r="AD56" s="142"/>
      <c r="AE56" s="141" t="s">
        <v>216</v>
      </c>
      <c r="AF56" s="141" t="s">
        <v>216</v>
      </c>
      <c r="AG56" s="141" t="s">
        <v>216</v>
      </c>
      <c r="AH56" s="141" t="s">
        <v>216</v>
      </c>
      <c r="AI56" s="141" t="s">
        <v>216</v>
      </c>
      <c r="AJ56" s="141" t="s">
        <v>216</v>
      </c>
      <c r="AK56" s="141" t="s">
        <v>216</v>
      </c>
      <c r="AL56" s="141" t="s">
        <v>216</v>
      </c>
      <c r="AM56" s="141" t="s">
        <v>216</v>
      </c>
      <c r="AN56" s="141" t="s">
        <v>216</v>
      </c>
      <c r="AO56" s="141" t="s">
        <v>770</v>
      </c>
      <c r="AP56" s="141" t="s">
        <v>216</v>
      </c>
      <c r="AQ56" s="141" t="s">
        <v>216</v>
      </c>
      <c r="AR56" s="141" t="s">
        <v>216</v>
      </c>
      <c r="AS56" s="141" t="s">
        <v>216</v>
      </c>
      <c r="AT56" s="141" t="s">
        <v>216</v>
      </c>
      <c r="AU56" s="141" t="s">
        <v>216</v>
      </c>
      <c r="AV56" s="141" t="s">
        <v>216</v>
      </c>
      <c r="AW56" s="141" t="s">
        <v>216</v>
      </c>
      <c r="AX56" s="141" t="s">
        <v>216</v>
      </c>
      <c r="AY56" s="141" t="s">
        <v>216</v>
      </c>
      <c r="AZ56" s="141" t="s">
        <v>216</v>
      </c>
      <c r="BA56" s="141" t="s">
        <v>216</v>
      </c>
      <c r="BB56" s="141" t="s">
        <v>216</v>
      </c>
      <c r="BC56" s="141" t="s">
        <v>216</v>
      </c>
      <c r="BD56" s="141" t="s">
        <v>216</v>
      </c>
      <c r="BE56" s="143" t="s">
        <v>216</v>
      </c>
      <c r="BF56" s="142" t="s">
        <v>52</v>
      </c>
      <c r="BG56" s="142"/>
      <c r="BH56" s="141" t="s">
        <v>216</v>
      </c>
      <c r="BI56" s="141" t="s">
        <v>216</v>
      </c>
      <c r="BJ56" s="141" t="s">
        <v>216</v>
      </c>
      <c r="BK56" s="141" t="s">
        <v>216</v>
      </c>
      <c r="BL56" s="141" t="s">
        <v>216</v>
      </c>
      <c r="BM56" s="141" t="s">
        <v>216</v>
      </c>
      <c r="BN56" s="141" t="s">
        <v>216</v>
      </c>
      <c r="BO56" s="141" t="s">
        <v>216</v>
      </c>
      <c r="BP56" s="141" t="s">
        <v>216</v>
      </c>
      <c r="BQ56" s="141" t="s">
        <v>216</v>
      </c>
      <c r="BR56" s="141" t="s">
        <v>216</v>
      </c>
      <c r="BS56" s="141" t="s">
        <v>216</v>
      </c>
      <c r="BT56" s="141" t="s">
        <v>216</v>
      </c>
      <c r="BU56" s="141" t="s">
        <v>216</v>
      </c>
      <c r="BV56" s="141" t="s">
        <v>216</v>
      </c>
      <c r="BW56" s="141" t="s">
        <v>216</v>
      </c>
      <c r="BX56" s="141" t="s">
        <v>216</v>
      </c>
      <c r="BY56" s="141" t="s">
        <v>216</v>
      </c>
      <c r="BZ56" s="141" t="s">
        <v>216</v>
      </c>
      <c r="CA56" s="141" t="s">
        <v>216</v>
      </c>
      <c r="CB56" s="141" t="s">
        <v>216</v>
      </c>
      <c r="CC56" s="141" t="s">
        <v>216</v>
      </c>
      <c r="CD56" s="141" t="s">
        <v>216</v>
      </c>
      <c r="CE56" s="141" t="s">
        <v>216</v>
      </c>
      <c r="CF56" s="141" t="s">
        <v>216</v>
      </c>
      <c r="CG56" s="141" t="s">
        <v>216</v>
      </c>
      <c r="CH56" s="141" t="s">
        <v>216</v>
      </c>
      <c r="CI56" s="142" t="s">
        <v>52</v>
      </c>
      <c r="CL56" s="147" t="s">
        <v>219</v>
      </c>
      <c r="CM56" s="148" t="s">
        <v>173</v>
      </c>
      <c r="CN56" s="148">
        <v>51020</v>
      </c>
      <c r="CO56" s="149" t="s">
        <v>771</v>
      </c>
      <c r="CP56" s="148" t="s">
        <v>160</v>
      </c>
      <c r="CQ56" s="150">
        <v>3</v>
      </c>
      <c r="CR56" s="151" t="s">
        <v>771</v>
      </c>
    </row>
    <row r="57" spans="2:96">
      <c r="B57" s="141" t="s">
        <v>216</v>
      </c>
      <c r="C57" s="141" t="s">
        <v>216</v>
      </c>
      <c r="D57" s="141" t="s">
        <v>216</v>
      </c>
      <c r="E57" s="141" t="s">
        <v>216</v>
      </c>
      <c r="F57" s="141" t="s">
        <v>216</v>
      </c>
      <c r="G57" s="141" t="s">
        <v>216</v>
      </c>
      <c r="H57" s="141" t="s">
        <v>216</v>
      </c>
      <c r="I57" s="141" t="s">
        <v>216</v>
      </c>
      <c r="J57" s="141" t="s">
        <v>216</v>
      </c>
      <c r="K57" s="141" t="s">
        <v>216</v>
      </c>
      <c r="L57" s="141" t="s">
        <v>767</v>
      </c>
      <c r="M57" s="141" t="s">
        <v>216</v>
      </c>
      <c r="N57" s="141" t="s">
        <v>216</v>
      </c>
      <c r="O57" s="141" t="s">
        <v>216</v>
      </c>
      <c r="P57" s="141" t="s">
        <v>216</v>
      </c>
      <c r="Q57" s="141" t="s">
        <v>216</v>
      </c>
      <c r="R57" s="141" t="s">
        <v>216</v>
      </c>
      <c r="S57" s="141" t="s">
        <v>216</v>
      </c>
      <c r="T57" s="141" t="s">
        <v>216</v>
      </c>
      <c r="U57" s="141" t="s">
        <v>216</v>
      </c>
      <c r="V57" s="141" t="s">
        <v>216</v>
      </c>
      <c r="W57" s="141" t="s">
        <v>216</v>
      </c>
      <c r="X57" s="141" t="s">
        <v>216</v>
      </c>
      <c r="Y57" s="141" t="s">
        <v>216</v>
      </c>
      <c r="Z57" s="141" t="s">
        <v>216</v>
      </c>
      <c r="AA57" s="141" t="s">
        <v>216</v>
      </c>
      <c r="AB57" s="141" t="s">
        <v>216</v>
      </c>
      <c r="AC57" s="142" t="s">
        <v>52</v>
      </c>
      <c r="AD57" s="142"/>
      <c r="AE57" s="141" t="s">
        <v>216</v>
      </c>
      <c r="AF57" s="141" t="s">
        <v>216</v>
      </c>
      <c r="AG57" s="141" t="s">
        <v>216</v>
      </c>
      <c r="AH57" s="141" t="s">
        <v>216</v>
      </c>
      <c r="AI57" s="141" t="s">
        <v>216</v>
      </c>
      <c r="AJ57" s="141" t="s">
        <v>216</v>
      </c>
      <c r="AK57" s="141" t="s">
        <v>216</v>
      </c>
      <c r="AL57" s="141" t="s">
        <v>216</v>
      </c>
      <c r="AM57" s="141" t="s">
        <v>216</v>
      </c>
      <c r="AN57" s="141" t="s">
        <v>216</v>
      </c>
      <c r="AO57" s="141" t="s">
        <v>772</v>
      </c>
      <c r="AP57" s="141" t="s">
        <v>216</v>
      </c>
      <c r="AQ57" s="141" t="s">
        <v>216</v>
      </c>
      <c r="AR57" s="141" t="s">
        <v>216</v>
      </c>
      <c r="AS57" s="141" t="s">
        <v>216</v>
      </c>
      <c r="AT57" s="141" t="s">
        <v>216</v>
      </c>
      <c r="AU57" s="141" t="s">
        <v>216</v>
      </c>
      <c r="AV57" s="141" t="s">
        <v>216</v>
      </c>
      <c r="AW57" s="141" t="s">
        <v>216</v>
      </c>
      <c r="AX57" s="141" t="s">
        <v>216</v>
      </c>
      <c r="AY57" s="141" t="s">
        <v>216</v>
      </c>
      <c r="AZ57" s="141" t="s">
        <v>216</v>
      </c>
      <c r="BA57" s="141" t="s">
        <v>216</v>
      </c>
      <c r="BB57" s="141" t="s">
        <v>216</v>
      </c>
      <c r="BC57" s="141" t="s">
        <v>216</v>
      </c>
      <c r="BD57" s="141" t="s">
        <v>216</v>
      </c>
      <c r="BE57" s="143" t="s">
        <v>216</v>
      </c>
      <c r="BF57" s="142" t="s">
        <v>52</v>
      </c>
      <c r="BG57" s="142"/>
      <c r="BH57" s="141" t="s">
        <v>216</v>
      </c>
      <c r="BI57" s="141" t="s">
        <v>216</v>
      </c>
      <c r="BJ57" s="141" t="s">
        <v>216</v>
      </c>
      <c r="BK57" s="141" t="s">
        <v>216</v>
      </c>
      <c r="BL57" s="141" t="s">
        <v>216</v>
      </c>
      <c r="BM57" s="141" t="s">
        <v>216</v>
      </c>
      <c r="BN57" s="141" t="s">
        <v>216</v>
      </c>
      <c r="BO57" s="141" t="s">
        <v>216</v>
      </c>
      <c r="BP57" s="141" t="s">
        <v>216</v>
      </c>
      <c r="BQ57" s="141" t="s">
        <v>216</v>
      </c>
      <c r="BR57" s="141" t="s">
        <v>216</v>
      </c>
      <c r="BS57" s="141" t="s">
        <v>216</v>
      </c>
      <c r="BT57" s="141" t="s">
        <v>216</v>
      </c>
      <c r="BU57" s="141" t="s">
        <v>216</v>
      </c>
      <c r="BV57" s="141" t="s">
        <v>216</v>
      </c>
      <c r="BW57" s="141" t="s">
        <v>216</v>
      </c>
      <c r="BX57" s="141" t="s">
        <v>216</v>
      </c>
      <c r="BY57" s="141" t="s">
        <v>216</v>
      </c>
      <c r="BZ57" s="141" t="s">
        <v>216</v>
      </c>
      <c r="CA57" s="141" t="s">
        <v>216</v>
      </c>
      <c r="CB57" s="141" t="s">
        <v>216</v>
      </c>
      <c r="CC57" s="141" t="s">
        <v>216</v>
      </c>
      <c r="CD57" s="141" t="s">
        <v>216</v>
      </c>
      <c r="CE57" s="141" t="s">
        <v>216</v>
      </c>
      <c r="CF57" s="141" t="s">
        <v>216</v>
      </c>
      <c r="CG57" s="141" t="s">
        <v>216</v>
      </c>
      <c r="CH57" s="141" t="s">
        <v>216</v>
      </c>
      <c r="CI57" s="142" t="s">
        <v>52</v>
      </c>
      <c r="CL57" s="147" t="s">
        <v>605</v>
      </c>
      <c r="CM57" s="148" t="s">
        <v>173</v>
      </c>
      <c r="CN57" s="148">
        <v>51021</v>
      </c>
      <c r="CO57" s="149" t="s">
        <v>773</v>
      </c>
      <c r="CP57" s="148" t="s">
        <v>160</v>
      </c>
      <c r="CQ57" s="150">
        <v>3</v>
      </c>
      <c r="CR57" s="151" t="s">
        <v>773</v>
      </c>
    </row>
    <row r="58" spans="2:96">
      <c r="B58" s="141" t="s">
        <v>216</v>
      </c>
      <c r="C58" s="141" t="s">
        <v>216</v>
      </c>
      <c r="D58" s="141" t="s">
        <v>216</v>
      </c>
      <c r="E58" s="141" t="s">
        <v>216</v>
      </c>
      <c r="F58" s="141" t="s">
        <v>216</v>
      </c>
      <c r="G58" s="141" t="s">
        <v>216</v>
      </c>
      <c r="H58" s="141" t="s">
        <v>216</v>
      </c>
      <c r="I58" s="141" t="s">
        <v>216</v>
      </c>
      <c r="J58" s="141" t="s">
        <v>216</v>
      </c>
      <c r="K58" s="141" t="s">
        <v>216</v>
      </c>
      <c r="L58" s="141" t="s">
        <v>770</v>
      </c>
      <c r="M58" s="141" t="s">
        <v>216</v>
      </c>
      <c r="N58" s="141" t="s">
        <v>216</v>
      </c>
      <c r="O58" s="141" t="s">
        <v>216</v>
      </c>
      <c r="P58" s="141" t="s">
        <v>216</v>
      </c>
      <c r="Q58" s="141" t="s">
        <v>216</v>
      </c>
      <c r="R58" s="141" t="s">
        <v>216</v>
      </c>
      <c r="S58" s="141" t="s">
        <v>216</v>
      </c>
      <c r="T58" s="141" t="s">
        <v>216</v>
      </c>
      <c r="U58" s="141" t="s">
        <v>216</v>
      </c>
      <c r="V58" s="141" t="s">
        <v>216</v>
      </c>
      <c r="W58" s="141" t="s">
        <v>216</v>
      </c>
      <c r="X58" s="141" t="s">
        <v>216</v>
      </c>
      <c r="Y58" s="141" t="s">
        <v>216</v>
      </c>
      <c r="Z58" s="141" t="s">
        <v>216</v>
      </c>
      <c r="AA58" s="141" t="s">
        <v>216</v>
      </c>
      <c r="AB58" s="141" t="s">
        <v>216</v>
      </c>
      <c r="AC58" s="142" t="s">
        <v>52</v>
      </c>
      <c r="AD58" s="142"/>
      <c r="AE58" s="141" t="s">
        <v>216</v>
      </c>
      <c r="AF58" s="141" t="s">
        <v>216</v>
      </c>
      <c r="AG58" s="141" t="s">
        <v>216</v>
      </c>
      <c r="AH58" s="141" t="s">
        <v>216</v>
      </c>
      <c r="AI58" s="141" t="s">
        <v>216</v>
      </c>
      <c r="AJ58" s="141" t="s">
        <v>216</v>
      </c>
      <c r="AK58" s="141" t="s">
        <v>216</v>
      </c>
      <c r="AL58" s="141" t="s">
        <v>216</v>
      </c>
      <c r="AM58" s="141" t="s">
        <v>216</v>
      </c>
      <c r="AN58" s="141" t="s">
        <v>216</v>
      </c>
      <c r="AO58" s="141" t="s">
        <v>774</v>
      </c>
      <c r="AP58" s="141" t="s">
        <v>216</v>
      </c>
      <c r="AQ58" s="141" t="s">
        <v>216</v>
      </c>
      <c r="AR58" s="141" t="s">
        <v>216</v>
      </c>
      <c r="AS58" s="141" t="s">
        <v>216</v>
      </c>
      <c r="AT58" s="141" t="s">
        <v>216</v>
      </c>
      <c r="AU58" s="141" t="s">
        <v>216</v>
      </c>
      <c r="AV58" s="141" t="s">
        <v>216</v>
      </c>
      <c r="AW58" s="141" t="s">
        <v>216</v>
      </c>
      <c r="AX58" s="141" t="s">
        <v>216</v>
      </c>
      <c r="AY58" s="141" t="s">
        <v>216</v>
      </c>
      <c r="AZ58" s="141" t="s">
        <v>216</v>
      </c>
      <c r="BA58" s="141" t="s">
        <v>216</v>
      </c>
      <c r="BB58" s="141" t="s">
        <v>216</v>
      </c>
      <c r="BC58" s="141" t="s">
        <v>216</v>
      </c>
      <c r="BD58" s="141" t="s">
        <v>216</v>
      </c>
      <c r="BE58" s="143" t="s">
        <v>216</v>
      </c>
      <c r="BF58" s="142" t="s">
        <v>52</v>
      </c>
      <c r="BG58" s="142"/>
      <c r="BH58" s="141" t="s">
        <v>216</v>
      </c>
      <c r="BI58" s="141" t="s">
        <v>216</v>
      </c>
      <c r="BJ58" s="141" t="s">
        <v>216</v>
      </c>
      <c r="BK58" s="141" t="s">
        <v>216</v>
      </c>
      <c r="BL58" s="141" t="s">
        <v>216</v>
      </c>
      <c r="BM58" s="141" t="s">
        <v>216</v>
      </c>
      <c r="BN58" s="141" t="s">
        <v>216</v>
      </c>
      <c r="BO58" s="141" t="s">
        <v>216</v>
      </c>
      <c r="BP58" s="141" t="s">
        <v>216</v>
      </c>
      <c r="BQ58" s="141" t="s">
        <v>216</v>
      </c>
      <c r="BR58" s="141" t="s">
        <v>216</v>
      </c>
      <c r="BS58" s="141" t="s">
        <v>216</v>
      </c>
      <c r="BT58" s="141" t="s">
        <v>216</v>
      </c>
      <c r="BU58" s="141" t="s">
        <v>216</v>
      </c>
      <c r="BV58" s="141" t="s">
        <v>216</v>
      </c>
      <c r="BW58" s="141" t="s">
        <v>216</v>
      </c>
      <c r="BX58" s="141" t="s">
        <v>216</v>
      </c>
      <c r="BY58" s="141" t="s">
        <v>216</v>
      </c>
      <c r="BZ58" s="141" t="s">
        <v>216</v>
      </c>
      <c r="CA58" s="141" t="s">
        <v>216</v>
      </c>
      <c r="CB58" s="141" t="s">
        <v>216</v>
      </c>
      <c r="CC58" s="141" t="s">
        <v>216</v>
      </c>
      <c r="CD58" s="141" t="s">
        <v>216</v>
      </c>
      <c r="CE58" s="141" t="s">
        <v>216</v>
      </c>
      <c r="CF58" s="141" t="s">
        <v>216</v>
      </c>
      <c r="CG58" s="141" t="s">
        <v>216</v>
      </c>
      <c r="CH58" s="141" t="s">
        <v>216</v>
      </c>
      <c r="CI58" s="142" t="s">
        <v>52</v>
      </c>
      <c r="CL58" s="147" t="s">
        <v>308</v>
      </c>
      <c r="CM58" s="148" t="s">
        <v>173</v>
      </c>
      <c r="CN58" s="148">
        <v>51110</v>
      </c>
      <c r="CO58" s="149" t="s">
        <v>775</v>
      </c>
      <c r="CP58" s="148" t="s">
        <v>336</v>
      </c>
      <c r="CQ58" s="150">
        <v>2</v>
      </c>
      <c r="CR58" s="151" t="s">
        <v>776</v>
      </c>
    </row>
    <row r="59" spans="2:96">
      <c r="B59" s="141" t="s">
        <v>216</v>
      </c>
      <c r="C59" s="141" t="s">
        <v>216</v>
      </c>
      <c r="D59" s="141" t="s">
        <v>216</v>
      </c>
      <c r="E59" s="141" t="s">
        <v>216</v>
      </c>
      <c r="F59" s="141" t="s">
        <v>216</v>
      </c>
      <c r="G59" s="141" t="s">
        <v>216</v>
      </c>
      <c r="H59" s="141" t="s">
        <v>216</v>
      </c>
      <c r="I59" s="141" t="s">
        <v>216</v>
      </c>
      <c r="J59" s="141" t="s">
        <v>216</v>
      </c>
      <c r="K59" s="141" t="s">
        <v>216</v>
      </c>
      <c r="L59" s="141" t="s">
        <v>772</v>
      </c>
      <c r="M59" s="141" t="s">
        <v>216</v>
      </c>
      <c r="N59" s="141" t="s">
        <v>216</v>
      </c>
      <c r="O59" s="141" t="s">
        <v>216</v>
      </c>
      <c r="P59" s="141" t="s">
        <v>216</v>
      </c>
      <c r="Q59" s="141" t="s">
        <v>216</v>
      </c>
      <c r="R59" s="141" t="s">
        <v>216</v>
      </c>
      <c r="S59" s="141" t="s">
        <v>216</v>
      </c>
      <c r="T59" s="141" t="s">
        <v>216</v>
      </c>
      <c r="U59" s="141" t="s">
        <v>216</v>
      </c>
      <c r="V59" s="141" t="s">
        <v>216</v>
      </c>
      <c r="W59" s="141" t="s">
        <v>216</v>
      </c>
      <c r="X59" s="141" t="s">
        <v>216</v>
      </c>
      <c r="Y59" s="141" t="s">
        <v>216</v>
      </c>
      <c r="Z59" s="141" t="s">
        <v>216</v>
      </c>
      <c r="AA59" s="141" t="s">
        <v>216</v>
      </c>
      <c r="AB59" s="141" t="s">
        <v>216</v>
      </c>
      <c r="AC59" s="142" t="s">
        <v>52</v>
      </c>
      <c r="AD59" s="142"/>
      <c r="AE59" s="141" t="s">
        <v>216</v>
      </c>
      <c r="AF59" s="141" t="s">
        <v>216</v>
      </c>
      <c r="AG59" s="141" t="s">
        <v>216</v>
      </c>
      <c r="AH59" s="141" t="s">
        <v>216</v>
      </c>
      <c r="AI59" s="141" t="s">
        <v>216</v>
      </c>
      <c r="AJ59" s="141" t="s">
        <v>216</v>
      </c>
      <c r="AK59" s="141" t="s">
        <v>216</v>
      </c>
      <c r="AL59" s="141" t="s">
        <v>216</v>
      </c>
      <c r="AM59" s="141" t="s">
        <v>216</v>
      </c>
      <c r="AN59" s="141" t="s">
        <v>216</v>
      </c>
      <c r="AO59" s="141" t="s">
        <v>777</v>
      </c>
      <c r="AP59" s="141" t="s">
        <v>216</v>
      </c>
      <c r="AQ59" s="141" t="s">
        <v>216</v>
      </c>
      <c r="AR59" s="141" t="s">
        <v>216</v>
      </c>
      <c r="AS59" s="141" t="s">
        <v>216</v>
      </c>
      <c r="AT59" s="141" t="s">
        <v>216</v>
      </c>
      <c r="AU59" s="141" t="s">
        <v>216</v>
      </c>
      <c r="AV59" s="141" t="s">
        <v>216</v>
      </c>
      <c r="AW59" s="141" t="s">
        <v>216</v>
      </c>
      <c r="AX59" s="141" t="s">
        <v>216</v>
      </c>
      <c r="AY59" s="141" t="s">
        <v>216</v>
      </c>
      <c r="AZ59" s="141" t="s">
        <v>216</v>
      </c>
      <c r="BA59" s="141" t="s">
        <v>216</v>
      </c>
      <c r="BB59" s="141" t="s">
        <v>216</v>
      </c>
      <c r="BC59" s="141" t="s">
        <v>216</v>
      </c>
      <c r="BD59" s="141" t="s">
        <v>216</v>
      </c>
      <c r="BE59" s="143" t="s">
        <v>216</v>
      </c>
      <c r="BF59" s="142" t="s">
        <v>52</v>
      </c>
      <c r="BG59" s="142"/>
      <c r="BH59" s="141" t="s">
        <v>216</v>
      </c>
      <c r="BI59" s="141" t="s">
        <v>216</v>
      </c>
      <c r="BJ59" s="141" t="s">
        <v>216</v>
      </c>
      <c r="BK59" s="141" t="s">
        <v>216</v>
      </c>
      <c r="BL59" s="141" t="s">
        <v>216</v>
      </c>
      <c r="BM59" s="141" t="s">
        <v>216</v>
      </c>
      <c r="BN59" s="141" t="s">
        <v>216</v>
      </c>
      <c r="BO59" s="141" t="s">
        <v>216</v>
      </c>
      <c r="BP59" s="141" t="s">
        <v>216</v>
      </c>
      <c r="BQ59" s="141" t="s">
        <v>216</v>
      </c>
      <c r="BR59" s="141" t="s">
        <v>216</v>
      </c>
      <c r="BS59" s="141" t="s">
        <v>216</v>
      </c>
      <c r="BT59" s="141" t="s">
        <v>216</v>
      </c>
      <c r="BU59" s="141" t="s">
        <v>216</v>
      </c>
      <c r="BV59" s="141" t="s">
        <v>216</v>
      </c>
      <c r="BW59" s="141" t="s">
        <v>216</v>
      </c>
      <c r="BX59" s="141" t="s">
        <v>216</v>
      </c>
      <c r="BY59" s="141" t="s">
        <v>216</v>
      </c>
      <c r="BZ59" s="141" t="s">
        <v>216</v>
      </c>
      <c r="CA59" s="141" t="s">
        <v>216</v>
      </c>
      <c r="CB59" s="141" t="s">
        <v>216</v>
      </c>
      <c r="CC59" s="141" t="s">
        <v>216</v>
      </c>
      <c r="CD59" s="141" t="s">
        <v>216</v>
      </c>
      <c r="CE59" s="141" t="s">
        <v>216</v>
      </c>
      <c r="CF59" s="141" t="s">
        <v>216</v>
      </c>
      <c r="CG59" s="141" t="s">
        <v>216</v>
      </c>
      <c r="CH59" s="141" t="s">
        <v>216</v>
      </c>
      <c r="CI59" s="142" t="s">
        <v>52</v>
      </c>
      <c r="CL59" s="147" t="s">
        <v>372</v>
      </c>
      <c r="CM59" s="148" t="s">
        <v>173</v>
      </c>
      <c r="CN59" s="148">
        <v>51180</v>
      </c>
      <c r="CO59" s="149" t="s">
        <v>778</v>
      </c>
      <c r="CP59" s="148" t="s">
        <v>336</v>
      </c>
      <c r="CQ59" s="150">
        <v>2</v>
      </c>
      <c r="CR59" s="151" t="s">
        <v>779</v>
      </c>
    </row>
    <row r="60" spans="2:96">
      <c r="B60" s="141" t="s">
        <v>216</v>
      </c>
      <c r="C60" s="141" t="s">
        <v>216</v>
      </c>
      <c r="D60" s="141" t="s">
        <v>216</v>
      </c>
      <c r="E60" s="141" t="s">
        <v>216</v>
      </c>
      <c r="F60" s="141" t="s">
        <v>216</v>
      </c>
      <c r="G60" s="141" t="s">
        <v>216</v>
      </c>
      <c r="H60" s="141" t="s">
        <v>216</v>
      </c>
      <c r="I60" s="141" t="s">
        <v>216</v>
      </c>
      <c r="J60" s="141" t="s">
        <v>216</v>
      </c>
      <c r="K60" s="141" t="s">
        <v>216</v>
      </c>
      <c r="L60" s="141" t="s">
        <v>774</v>
      </c>
      <c r="M60" s="141" t="s">
        <v>216</v>
      </c>
      <c r="N60" s="141" t="s">
        <v>216</v>
      </c>
      <c r="O60" s="141" t="s">
        <v>216</v>
      </c>
      <c r="P60" s="141" t="s">
        <v>216</v>
      </c>
      <c r="Q60" s="141" t="s">
        <v>216</v>
      </c>
      <c r="R60" s="141" t="s">
        <v>216</v>
      </c>
      <c r="S60" s="141" t="s">
        <v>216</v>
      </c>
      <c r="T60" s="141" t="s">
        <v>216</v>
      </c>
      <c r="U60" s="141" t="s">
        <v>216</v>
      </c>
      <c r="V60" s="141" t="s">
        <v>216</v>
      </c>
      <c r="W60" s="141" t="s">
        <v>216</v>
      </c>
      <c r="X60" s="141" t="s">
        <v>216</v>
      </c>
      <c r="Y60" s="141" t="s">
        <v>216</v>
      </c>
      <c r="Z60" s="141" t="s">
        <v>216</v>
      </c>
      <c r="AA60" s="141" t="s">
        <v>216</v>
      </c>
      <c r="AB60" s="141" t="s">
        <v>216</v>
      </c>
      <c r="AC60" s="142" t="s">
        <v>52</v>
      </c>
      <c r="AD60" s="142"/>
      <c r="AE60" s="141" t="s">
        <v>216</v>
      </c>
      <c r="AF60" s="141" t="s">
        <v>216</v>
      </c>
      <c r="AG60" s="141" t="s">
        <v>216</v>
      </c>
      <c r="AH60" s="141" t="s">
        <v>216</v>
      </c>
      <c r="AI60" s="141" t="s">
        <v>216</v>
      </c>
      <c r="AJ60" s="141" t="s">
        <v>216</v>
      </c>
      <c r="AK60" s="141" t="s">
        <v>216</v>
      </c>
      <c r="AL60" s="141" t="s">
        <v>216</v>
      </c>
      <c r="AM60" s="141" t="s">
        <v>216</v>
      </c>
      <c r="AN60" s="141" t="s">
        <v>216</v>
      </c>
      <c r="AO60" s="141" t="s">
        <v>780</v>
      </c>
      <c r="AP60" s="141" t="s">
        <v>216</v>
      </c>
      <c r="AQ60" s="141" t="s">
        <v>216</v>
      </c>
      <c r="AR60" s="141" t="s">
        <v>216</v>
      </c>
      <c r="AS60" s="141" t="s">
        <v>216</v>
      </c>
      <c r="AT60" s="141" t="s">
        <v>216</v>
      </c>
      <c r="AU60" s="141" t="s">
        <v>216</v>
      </c>
      <c r="AV60" s="141" t="s">
        <v>216</v>
      </c>
      <c r="AW60" s="141" t="s">
        <v>216</v>
      </c>
      <c r="AX60" s="141" t="s">
        <v>216</v>
      </c>
      <c r="AY60" s="141" t="s">
        <v>216</v>
      </c>
      <c r="AZ60" s="141" t="s">
        <v>216</v>
      </c>
      <c r="BA60" s="141" t="s">
        <v>216</v>
      </c>
      <c r="BB60" s="141" t="s">
        <v>216</v>
      </c>
      <c r="BC60" s="141" t="s">
        <v>216</v>
      </c>
      <c r="BD60" s="141" t="s">
        <v>216</v>
      </c>
      <c r="BE60" s="143" t="s">
        <v>216</v>
      </c>
      <c r="BF60" s="142" t="s">
        <v>52</v>
      </c>
      <c r="BG60" s="142"/>
      <c r="BH60" s="141" t="s">
        <v>216</v>
      </c>
      <c r="BI60" s="141" t="s">
        <v>216</v>
      </c>
      <c r="BJ60" s="141" t="s">
        <v>216</v>
      </c>
      <c r="BK60" s="141" t="s">
        <v>216</v>
      </c>
      <c r="BL60" s="141" t="s">
        <v>216</v>
      </c>
      <c r="BM60" s="141" t="s">
        <v>216</v>
      </c>
      <c r="BN60" s="141" t="s">
        <v>216</v>
      </c>
      <c r="BO60" s="141" t="s">
        <v>216</v>
      </c>
      <c r="BP60" s="141" t="s">
        <v>216</v>
      </c>
      <c r="BQ60" s="141" t="s">
        <v>216</v>
      </c>
      <c r="BR60" s="141" t="s">
        <v>216</v>
      </c>
      <c r="BS60" s="141" t="s">
        <v>216</v>
      </c>
      <c r="BT60" s="141" t="s">
        <v>216</v>
      </c>
      <c r="BU60" s="141" t="s">
        <v>216</v>
      </c>
      <c r="BV60" s="141" t="s">
        <v>216</v>
      </c>
      <c r="BW60" s="141" t="s">
        <v>216</v>
      </c>
      <c r="BX60" s="141" t="s">
        <v>216</v>
      </c>
      <c r="BY60" s="141" t="s">
        <v>216</v>
      </c>
      <c r="BZ60" s="141" t="s">
        <v>216</v>
      </c>
      <c r="CA60" s="141" t="s">
        <v>216</v>
      </c>
      <c r="CB60" s="141" t="s">
        <v>216</v>
      </c>
      <c r="CC60" s="141" t="s">
        <v>216</v>
      </c>
      <c r="CD60" s="141" t="s">
        <v>216</v>
      </c>
      <c r="CE60" s="141" t="s">
        <v>216</v>
      </c>
      <c r="CF60" s="141" t="s">
        <v>216</v>
      </c>
      <c r="CG60" s="141" t="s">
        <v>216</v>
      </c>
      <c r="CH60" s="141" t="s">
        <v>216</v>
      </c>
      <c r="CI60" s="142" t="s">
        <v>52</v>
      </c>
      <c r="CL60" s="147" t="s">
        <v>327</v>
      </c>
      <c r="CM60" s="148" t="s">
        <v>173</v>
      </c>
      <c r="CN60" s="148">
        <v>51040</v>
      </c>
      <c r="CO60" s="149" t="s">
        <v>781</v>
      </c>
      <c r="CP60" s="148" t="s">
        <v>160</v>
      </c>
      <c r="CQ60" s="150">
        <v>3</v>
      </c>
      <c r="CR60" s="151" t="s">
        <v>781</v>
      </c>
    </row>
    <row r="61" spans="2:96">
      <c r="B61" s="141" t="s">
        <v>216</v>
      </c>
      <c r="C61" s="141" t="s">
        <v>216</v>
      </c>
      <c r="D61" s="141" t="s">
        <v>216</v>
      </c>
      <c r="E61" s="141" t="s">
        <v>216</v>
      </c>
      <c r="F61" s="141" t="s">
        <v>216</v>
      </c>
      <c r="G61" s="141" t="s">
        <v>216</v>
      </c>
      <c r="H61" s="141" t="s">
        <v>216</v>
      </c>
      <c r="I61" s="141" t="s">
        <v>216</v>
      </c>
      <c r="J61" s="141" t="s">
        <v>216</v>
      </c>
      <c r="K61" s="141" t="s">
        <v>216</v>
      </c>
      <c r="L61" s="141" t="s">
        <v>782</v>
      </c>
      <c r="M61" s="141" t="s">
        <v>216</v>
      </c>
      <c r="N61" s="141" t="s">
        <v>216</v>
      </c>
      <c r="O61" s="141" t="s">
        <v>216</v>
      </c>
      <c r="P61" s="141" t="s">
        <v>216</v>
      </c>
      <c r="Q61" s="141" t="s">
        <v>216</v>
      </c>
      <c r="R61" s="141" t="s">
        <v>216</v>
      </c>
      <c r="S61" s="141" t="s">
        <v>216</v>
      </c>
      <c r="T61" s="141" t="s">
        <v>216</v>
      </c>
      <c r="U61" s="141" t="s">
        <v>216</v>
      </c>
      <c r="V61" s="141" t="s">
        <v>216</v>
      </c>
      <c r="W61" s="141" t="s">
        <v>216</v>
      </c>
      <c r="X61" s="141" t="s">
        <v>216</v>
      </c>
      <c r="Y61" s="141" t="s">
        <v>216</v>
      </c>
      <c r="Z61" s="141" t="s">
        <v>216</v>
      </c>
      <c r="AA61" s="141" t="s">
        <v>216</v>
      </c>
      <c r="AB61" s="141" t="s">
        <v>216</v>
      </c>
      <c r="AC61" s="142" t="s">
        <v>52</v>
      </c>
      <c r="AD61" s="142"/>
      <c r="AE61" s="141" t="s">
        <v>216</v>
      </c>
      <c r="AF61" s="141" t="s">
        <v>216</v>
      </c>
      <c r="AG61" s="141" t="s">
        <v>216</v>
      </c>
      <c r="AH61" s="141" t="s">
        <v>216</v>
      </c>
      <c r="AI61" s="141" t="s">
        <v>216</v>
      </c>
      <c r="AJ61" s="141" t="s">
        <v>216</v>
      </c>
      <c r="AK61" s="141" t="s">
        <v>216</v>
      </c>
      <c r="AL61" s="141" t="s">
        <v>216</v>
      </c>
      <c r="AM61" s="141" t="s">
        <v>216</v>
      </c>
      <c r="AN61" s="141" t="s">
        <v>216</v>
      </c>
      <c r="AO61" s="141" t="s">
        <v>783</v>
      </c>
      <c r="AP61" s="141" t="s">
        <v>216</v>
      </c>
      <c r="AQ61" s="141" t="s">
        <v>216</v>
      </c>
      <c r="AR61" s="141" t="s">
        <v>216</v>
      </c>
      <c r="AS61" s="141" t="s">
        <v>216</v>
      </c>
      <c r="AT61" s="141" t="s">
        <v>216</v>
      </c>
      <c r="AU61" s="141" t="s">
        <v>216</v>
      </c>
      <c r="AV61" s="141" t="s">
        <v>216</v>
      </c>
      <c r="AW61" s="141" t="s">
        <v>216</v>
      </c>
      <c r="AX61" s="141" t="s">
        <v>216</v>
      </c>
      <c r="AY61" s="141" t="s">
        <v>216</v>
      </c>
      <c r="AZ61" s="141" t="s">
        <v>216</v>
      </c>
      <c r="BA61" s="141" t="s">
        <v>216</v>
      </c>
      <c r="BB61" s="141" t="s">
        <v>216</v>
      </c>
      <c r="BC61" s="141" t="s">
        <v>216</v>
      </c>
      <c r="BD61" s="141" t="s">
        <v>216</v>
      </c>
      <c r="BE61" s="143" t="s">
        <v>216</v>
      </c>
      <c r="BF61" s="142" t="s">
        <v>52</v>
      </c>
      <c r="BG61" s="142"/>
      <c r="BH61" s="141" t="s">
        <v>216</v>
      </c>
      <c r="BI61" s="141" t="s">
        <v>216</v>
      </c>
      <c r="BJ61" s="141" t="s">
        <v>216</v>
      </c>
      <c r="BK61" s="141" t="s">
        <v>216</v>
      </c>
      <c r="BL61" s="141" t="s">
        <v>216</v>
      </c>
      <c r="BM61" s="141" t="s">
        <v>216</v>
      </c>
      <c r="BN61" s="141" t="s">
        <v>216</v>
      </c>
      <c r="BO61" s="141" t="s">
        <v>216</v>
      </c>
      <c r="BP61" s="141" t="s">
        <v>216</v>
      </c>
      <c r="BQ61" s="141" t="s">
        <v>216</v>
      </c>
      <c r="BR61" s="141" t="s">
        <v>216</v>
      </c>
      <c r="BS61" s="141" t="s">
        <v>216</v>
      </c>
      <c r="BT61" s="141" t="s">
        <v>216</v>
      </c>
      <c r="BU61" s="141" t="s">
        <v>216</v>
      </c>
      <c r="BV61" s="141" t="s">
        <v>216</v>
      </c>
      <c r="BW61" s="141" t="s">
        <v>216</v>
      </c>
      <c r="BX61" s="141" t="s">
        <v>216</v>
      </c>
      <c r="BY61" s="141" t="s">
        <v>216</v>
      </c>
      <c r="BZ61" s="141" t="s">
        <v>216</v>
      </c>
      <c r="CA61" s="141" t="s">
        <v>216</v>
      </c>
      <c r="CB61" s="141" t="s">
        <v>216</v>
      </c>
      <c r="CC61" s="141" t="s">
        <v>216</v>
      </c>
      <c r="CD61" s="141" t="s">
        <v>216</v>
      </c>
      <c r="CE61" s="141" t="s">
        <v>216</v>
      </c>
      <c r="CF61" s="141" t="s">
        <v>216</v>
      </c>
      <c r="CG61" s="141" t="s">
        <v>216</v>
      </c>
      <c r="CH61" s="141" t="s">
        <v>216</v>
      </c>
      <c r="CI61" s="142" t="s">
        <v>52</v>
      </c>
      <c r="CL61" s="147" t="s">
        <v>426</v>
      </c>
      <c r="CM61" s="148" t="s">
        <v>173</v>
      </c>
      <c r="CN61" s="148">
        <v>51191</v>
      </c>
      <c r="CO61" s="149" t="s">
        <v>784</v>
      </c>
      <c r="CP61" s="148" t="s">
        <v>336</v>
      </c>
      <c r="CQ61" s="150">
        <v>2</v>
      </c>
      <c r="CR61" s="151" t="s">
        <v>784</v>
      </c>
    </row>
    <row r="62" spans="2:96">
      <c r="B62" s="141" t="s">
        <v>216</v>
      </c>
      <c r="C62" s="141" t="s">
        <v>216</v>
      </c>
      <c r="D62" s="141" t="s">
        <v>216</v>
      </c>
      <c r="E62" s="141" t="s">
        <v>216</v>
      </c>
      <c r="F62" s="141" t="s">
        <v>216</v>
      </c>
      <c r="G62" s="141" t="s">
        <v>216</v>
      </c>
      <c r="H62" s="141" t="s">
        <v>216</v>
      </c>
      <c r="I62" s="141" t="s">
        <v>216</v>
      </c>
      <c r="J62" s="141" t="s">
        <v>216</v>
      </c>
      <c r="K62" s="141" t="s">
        <v>216</v>
      </c>
      <c r="L62" s="141" t="s">
        <v>777</v>
      </c>
      <c r="M62" s="141" t="s">
        <v>216</v>
      </c>
      <c r="N62" s="141" t="s">
        <v>216</v>
      </c>
      <c r="O62" s="141" t="s">
        <v>216</v>
      </c>
      <c r="P62" s="141" t="s">
        <v>216</v>
      </c>
      <c r="Q62" s="141" t="s">
        <v>216</v>
      </c>
      <c r="R62" s="141" t="s">
        <v>216</v>
      </c>
      <c r="S62" s="141" t="s">
        <v>216</v>
      </c>
      <c r="T62" s="141" t="s">
        <v>216</v>
      </c>
      <c r="U62" s="141" t="s">
        <v>216</v>
      </c>
      <c r="V62" s="141" t="s">
        <v>216</v>
      </c>
      <c r="W62" s="141" t="s">
        <v>216</v>
      </c>
      <c r="X62" s="141" t="s">
        <v>216</v>
      </c>
      <c r="Y62" s="141" t="s">
        <v>216</v>
      </c>
      <c r="Z62" s="141" t="s">
        <v>216</v>
      </c>
      <c r="AA62" s="141" t="s">
        <v>216</v>
      </c>
      <c r="AB62" s="141" t="s">
        <v>216</v>
      </c>
      <c r="AC62" s="142" t="s">
        <v>52</v>
      </c>
      <c r="AD62" s="142"/>
      <c r="AE62" s="141" t="s">
        <v>216</v>
      </c>
      <c r="AF62" s="141" t="s">
        <v>216</v>
      </c>
      <c r="AG62" s="141" t="s">
        <v>216</v>
      </c>
      <c r="AH62" s="141" t="s">
        <v>216</v>
      </c>
      <c r="AI62" s="141" t="s">
        <v>216</v>
      </c>
      <c r="AJ62" s="141" t="s">
        <v>216</v>
      </c>
      <c r="AK62" s="141" t="s">
        <v>216</v>
      </c>
      <c r="AL62" s="141" t="s">
        <v>216</v>
      </c>
      <c r="AM62" s="141" t="s">
        <v>216</v>
      </c>
      <c r="AN62" s="141" t="s">
        <v>216</v>
      </c>
      <c r="AO62" s="141" t="s">
        <v>785</v>
      </c>
      <c r="AP62" s="141" t="s">
        <v>216</v>
      </c>
      <c r="AQ62" s="141" t="s">
        <v>216</v>
      </c>
      <c r="AR62" s="141" t="s">
        <v>216</v>
      </c>
      <c r="AS62" s="141" t="s">
        <v>216</v>
      </c>
      <c r="AT62" s="141" t="s">
        <v>216</v>
      </c>
      <c r="AU62" s="141" t="s">
        <v>216</v>
      </c>
      <c r="AV62" s="141" t="s">
        <v>216</v>
      </c>
      <c r="AW62" s="141" t="s">
        <v>216</v>
      </c>
      <c r="AX62" s="141" t="s">
        <v>216</v>
      </c>
      <c r="AY62" s="141" t="s">
        <v>216</v>
      </c>
      <c r="AZ62" s="141" t="s">
        <v>216</v>
      </c>
      <c r="BA62" s="141" t="s">
        <v>216</v>
      </c>
      <c r="BB62" s="141" t="s">
        <v>216</v>
      </c>
      <c r="BC62" s="141" t="s">
        <v>216</v>
      </c>
      <c r="BD62" s="141" t="s">
        <v>216</v>
      </c>
      <c r="BE62" s="143" t="s">
        <v>216</v>
      </c>
      <c r="BF62" s="142" t="s">
        <v>52</v>
      </c>
      <c r="BG62" s="142"/>
      <c r="BH62" s="141" t="s">
        <v>216</v>
      </c>
      <c r="BI62" s="141" t="s">
        <v>216</v>
      </c>
      <c r="BJ62" s="141" t="s">
        <v>216</v>
      </c>
      <c r="BK62" s="141" t="s">
        <v>216</v>
      </c>
      <c r="BL62" s="141" t="s">
        <v>216</v>
      </c>
      <c r="BM62" s="141" t="s">
        <v>216</v>
      </c>
      <c r="BN62" s="141" t="s">
        <v>216</v>
      </c>
      <c r="BO62" s="141" t="s">
        <v>216</v>
      </c>
      <c r="BP62" s="141" t="s">
        <v>216</v>
      </c>
      <c r="BQ62" s="141" t="s">
        <v>216</v>
      </c>
      <c r="BR62" s="141" t="s">
        <v>216</v>
      </c>
      <c r="BS62" s="141" t="s">
        <v>216</v>
      </c>
      <c r="BT62" s="141" t="s">
        <v>216</v>
      </c>
      <c r="BU62" s="141" t="s">
        <v>216</v>
      </c>
      <c r="BV62" s="141" t="s">
        <v>216</v>
      </c>
      <c r="BW62" s="141" t="s">
        <v>216</v>
      </c>
      <c r="BX62" s="141" t="s">
        <v>216</v>
      </c>
      <c r="BY62" s="141" t="s">
        <v>216</v>
      </c>
      <c r="BZ62" s="141" t="s">
        <v>216</v>
      </c>
      <c r="CA62" s="141" t="s">
        <v>216</v>
      </c>
      <c r="CB62" s="141" t="s">
        <v>216</v>
      </c>
      <c r="CC62" s="141" t="s">
        <v>216</v>
      </c>
      <c r="CD62" s="141" t="s">
        <v>216</v>
      </c>
      <c r="CE62" s="141" t="s">
        <v>216</v>
      </c>
      <c r="CF62" s="141" t="s">
        <v>216</v>
      </c>
      <c r="CG62" s="141" t="s">
        <v>216</v>
      </c>
      <c r="CH62" s="141" t="s">
        <v>216</v>
      </c>
      <c r="CI62" s="142" t="s">
        <v>52</v>
      </c>
      <c r="CL62" s="147" t="s">
        <v>388</v>
      </c>
      <c r="CM62" s="148" t="s">
        <v>173</v>
      </c>
      <c r="CN62" s="148">
        <v>51030</v>
      </c>
      <c r="CO62" s="149" t="s">
        <v>786</v>
      </c>
      <c r="CP62" s="148" t="s">
        <v>160</v>
      </c>
      <c r="CQ62" s="150">
        <v>3</v>
      </c>
      <c r="CR62" s="151" t="s">
        <v>787</v>
      </c>
    </row>
    <row r="63" spans="2:96">
      <c r="B63" s="141" t="s">
        <v>216</v>
      </c>
      <c r="C63" s="141" t="s">
        <v>216</v>
      </c>
      <c r="D63" s="141" t="s">
        <v>216</v>
      </c>
      <c r="E63" s="141" t="s">
        <v>216</v>
      </c>
      <c r="F63" s="141" t="s">
        <v>216</v>
      </c>
      <c r="G63" s="141" t="s">
        <v>216</v>
      </c>
      <c r="H63" s="141" t="s">
        <v>216</v>
      </c>
      <c r="I63" s="141" t="s">
        <v>216</v>
      </c>
      <c r="J63" s="141" t="s">
        <v>216</v>
      </c>
      <c r="K63" s="141" t="s">
        <v>216</v>
      </c>
      <c r="L63" s="141" t="s">
        <v>780</v>
      </c>
      <c r="M63" s="141" t="s">
        <v>216</v>
      </c>
      <c r="N63" s="141" t="s">
        <v>216</v>
      </c>
      <c r="O63" s="141" t="s">
        <v>216</v>
      </c>
      <c r="P63" s="141" t="s">
        <v>216</v>
      </c>
      <c r="Q63" s="141" t="s">
        <v>216</v>
      </c>
      <c r="R63" s="141" t="s">
        <v>216</v>
      </c>
      <c r="S63" s="141" t="s">
        <v>216</v>
      </c>
      <c r="T63" s="141" t="s">
        <v>216</v>
      </c>
      <c r="U63" s="141" t="s">
        <v>216</v>
      </c>
      <c r="V63" s="141" t="s">
        <v>216</v>
      </c>
      <c r="W63" s="141" t="s">
        <v>216</v>
      </c>
      <c r="X63" s="141" t="s">
        <v>216</v>
      </c>
      <c r="Y63" s="141" t="s">
        <v>216</v>
      </c>
      <c r="Z63" s="141" t="s">
        <v>216</v>
      </c>
      <c r="AA63" s="141" t="s">
        <v>216</v>
      </c>
      <c r="AB63" s="141" t="s">
        <v>216</v>
      </c>
      <c r="AC63" s="142" t="s">
        <v>52</v>
      </c>
      <c r="AD63" s="142"/>
      <c r="AE63" s="141" t="s">
        <v>216</v>
      </c>
      <c r="AF63" s="141" t="s">
        <v>216</v>
      </c>
      <c r="AG63" s="141" t="s">
        <v>216</v>
      </c>
      <c r="AH63" s="141" t="s">
        <v>216</v>
      </c>
      <c r="AI63" s="141" t="s">
        <v>216</v>
      </c>
      <c r="AJ63" s="141" t="s">
        <v>216</v>
      </c>
      <c r="AK63" s="141" t="s">
        <v>216</v>
      </c>
      <c r="AL63" s="141" t="s">
        <v>216</v>
      </c>
      <c r="AM63" s="141" t="s">
        <v>216</v>
      </c>
      <c r="AN63" s="141" t="s">
        <v>216</v>
      </c>
      <c r="AO63" s="141" t="s">
        <v>216</v>
      </c>
      <c r="AP63" s="141" t="s">
        <v>216</v>
      </c>
      <c r="AQ63" s="141" t="s">
        <v>216</v>
      </c>
      <c r="AR63" s="141" t="s">
        <v>216</v>
      </c>
      <c r="AS63" s="141" t="s">
        <v>216</v>
      </c>
      <c r="AT63" s="141" t="s">
        <v>216</v>
      </c>
      <c r="AU63" s="141" t="s">
        <v>216</v>
      </c>
      <c r="AV63" s="141" t="s">
        <v>216</v>
      </c>
      <c r="AW63" s="141" t="s">
        <v>216</v>
      </c>
      <c r="AX63" s="141" t="s">
        <v>216</v>
      </c>
      <c r="AY63" s="141" t="s">
        <v>216</v>
      </c>
      <c r="AZ63" s="141" t="s">
        <v>216</v>
      </c>
      <c r="BA63" s="141" t="s">
        <v>216</v>
      </c>
      <c r="BB63" s="141" t="s">
        <v>216</v>
      </c>
      <c r="BC63" s="141" t="s">
        <v>216</v>
      </c>
      <c r="BD63" s="141" t="s">
        <v>216</v>
      </c>
      <c r="BE63" s="143" t="s">
        <v>216</v>
      </c>
      <c r="BF63" s="142" t="s">
        <v>52</v>
      </c>
      <c r="BG63" s="142"/>
      <c r="BH63" s="141" t="s">
        <v>216</v>
      </c>
      <c r="BI63" s="141" t="s">
        <v>216</v>
      </c>
      <c r="BJ63" s="141" t="s">
        <v>216</v>
      </c>
      <c r="BK63" s="141" t="s">
        <v>216</v>
      </c>
      <c r="BL63" s="141" t="s">
        <v>216</v>
      </c>
      <c r="BM63" s="141" t="s">
        <v>216</v>
      </c>
      <c r="BN63" s="141" t="s">
        <v>216</v>
      </c>
      <c r="BO63" s="141" t="s">
        <v>216</v>
      </c>
      <c r="BP63" s="141" t="s">
        <v>216</v>
      </c>
      <c r="BQ63" s="141" t="s">
        <v>216</v>
      </c>
      <c r="BR63" s="141" t="s">
        <v>216</v>
      </c>
      <c r="BS63" s="141" t="s">
        <v>216</v>
      </c>
      <c r="BT63" s="141" t="s">
        <v>216</v>
      </c>
      <c r="BU63" s="141" t="s">
        <v>216</v>
      </c>
      <c r="BV63" s="141" t="s">
        <v>216</v>
      </c>
      <c r="BW63" s="141" t="s">
        <v>216</v>
      </c>
      <c r="BX63" s="141" t="s">
        <v>216</v>
      </c>
      <c r="BY63" s="141" t="s">
        <v>216</v>
      </c>
      <c r="BZ63" s="141" t="s">
        <v>216</v>
      </c>
      <c r="CA63" s="141" t="s">
        <v>216</v>
      </c>
      <c r="CB63" s="141" t="s">
        <v>216</v>
      </c>
      <c r="CC63" s="141" t="s">
        <v>216</v>
      </c>
      <c r="CD63" s="141" t="s">
        <v>216</v>
      </c>
      <c r="CE63" s="141" t="s">
        <v>216</v>
      </c>
      <c r="CF63" s="141" t="s">
        <v>216</v>
      </c>
      <c r="CG63" s="141" t="s">
        <v>216</v>
      </c>
      <c r="CH63" s="141" t="s">
        <v>216</v>
      </c>
      <c r="CI63" s="142" t="s">
        <v>52</v>
      </c>
      <c r="CL63" s="147" t="s">
        <v>613</v>
      </c>
      <c r="CM63" s="148" t="s">
        <v>173</v>
      </c>
      <c r="CN63" s="148">
        <v>51031</v>
      </c>
      <c r="CO63" s="149" t="s">
        <v>788</v>
      </c>
      <c r="CP63" s="148" t="s">
        <v>160</v>
      </c>
      <c r="CQ63" s="150">
        <v>3</v>
      </c>
      <c r="CR63" s="151" t="s">
        <v>788</v>
      </c>
    </row>
    <row r="64" spans="2:96">
      <c r="B64" s="141" t="s">
        <v>216</v>
      </c>
      <c r="C64" s="141" t="s">
        <v>216</v>
      </c>
      <c r="D64" s="141" t="s">
        <v>216</v>
      </c>
      <c r="E64" s="141" t="s">
        <v>216</v>
      </c>
      <c r="F64" s="141" t="s">
        <v>216</v>
      </c>
      <c r="G64" s="141" t="s">
        <v>216</v>
      </c>
      <c r="H64" s="141" t="s">
        <v>216</v>
      </c>
      <c r="I64" s="141" t="s">
        <v>216</v>
      </c>
      <c r="J64" s="141" t="s">
        <v>216</v>
      </c>
      <c r="K64" s="141" t="s">
        <v>216</v>
      </c>
      <c r="L64" s="141" t="s">
        <v>783</v>
      </c>
      <c r="M64" s="141" t="s">
        <v>216</v>
      </c>
      <c r="N64" s="141" t="s">
        <v>216</v>
      </c>
      <c r="O64" s="141" t="s">
        <v>216</v>
      </c>
      <c r="P64" s="141" t="s">
        <v>216</v>
      </c>
      <c r="Q64" s="141" t="s">
        <v>216</v>
      </c>
      <c r="R64" s="141" t="s">
        <v>216</v>
      </c>
      <c r="S64" s="141" t="s">
        <v>216</v>
      </c>
      <c r="T64" s="141" t="s">
        <v>216</v>
      </c>
      <c r="U64" s="141" t="s">
        <v>216</v>
      </c>
      <c r="V64" s="141" t="s">
        <v>216</v>
      </c>
      <c r="W64" s="141" t="s">
        <v>216</v>
      </c>
      <c r="X64" s="141" t="s">
        <v>216</v>
      </c>
      <c r="Y64" s="141" t="s">
        <v>216</v>
      </c>
      <c r="Z64" s="141" t="s">
        <v>216</v>
      </c>
      <c r="AA64" s="141" t="s">
        <v>216</v>
      </c>
      <c r="AB64" s="141" t="s">
        <v>216</v>
      </c>
      <c r="AC64" s="142" t="s">
        <v>52</v>
      </c>
      <c r="AD64" s="142"/>
      <c r="AE64" s="141" t="s">
        <v>216</v>
      </c>
      <c r="AF64" s="141" t="s">
        <v>216</v>
      </c>
      <c r="AG64" s="141" t="s">
        <v>216</v>
      </c>
      <c r="AH64" s="141" t="s">
        <v>216</v>
      </c>
      <c r="AI64" s="141" t="s">
        <v>216</v>
      </c>
      <c r="AJ64" s="141" t="s">
        <v>216</v>
      </c>
      <c r="AK64" s="141" t="s">
        <v>216</v>
      </c>
      <c r="AL64" s="141" t="s">
        <v>216</v>
      </c>
      <c r="AM64" s="141" t="s">
        <v>216</v>
      </c>
      <c r="AN64" s="141" t="s">
        <v>216</v>
      </c>
      <c r="AO64" s="141" t="s">
        <v>216</v>
      </c>
      <c r="AP64" s="141" t="s">
        <v>216</v>
      </c>
      <c r="AQ64" s="141" t="s">
        <v>216</v>
      </c>
      <c r="AR64" s="141" t="s">
        <v>216</v>
      </c>
      <c r="AS64" s="141" t="s">
        <v>216</v>
      </c>
      <c r="AT64" s="141" t="s">
        <v>216</v>
      </c>
      <c r="AU64" s="141" t="s">
        <v>216</v>
      </c>
      <c r="AV64" s="141" t="s">
        <v>216</v>
      </c>
      <c r="AW64" s="141" t="s">
        <v>216</v>
      </c>
      <c r="AX64" s="141" t="s">
        <v>216</v>
      </c>
      <c r="AY64" s="141" t="s">
        <v>216</v>
      </c>
      <c r="AZ64" s="141" t="s">
        <v>216</v>
      </c>
      <c r="BA64" s="141" t="s">
        <v>216</v>
      </c>
      <c r="BB64" s="141" t="s">
        <v>216</v>
      </c>
      <c r="BC64" s="141" t="s">
        <v>216</v>
      </c>
      <c r="BD64" s="141" t="s">
        <v>216</v>
      </c>
      <c r="BE64" s="143" t="s">
        <v>216</v>
      </c>
      <c r="BF64" s="142" t="s">
        <v>52</v>
      </c>
      <c r="BG64" s="142"/>
      <c r="BH64" s="141" t="s">
        <v>216</v>
      </c>
      <c r="BI64" s="141" t="s">
        <v>216</v>
      </c>
      <c r="BJ64" s="141" t="s">
        <v>216</v>
      </c>
      <c r="BK64" s="141" t="s">
        <v>216</v>
      </c>
      <c r="BL64" s="141" t="s">
        <v>216</v>
      </c>
      <c r="BM64" s="141" t="s">
        <v>216</v>
      </c>
      <c r="BN64" s="141" t="s">
        <v>216</v>
      </c>
      <c r="BO64" s="141" t="s">
        <v>216</v>
      </c>
      <c r="BP64" s="141" t="s">
        <v>216</v>
      </c>
      <c r="BQ64" s="141" t="s">
        <v>216</v>
      </c>
      <c r="BR64" s="141" t="s">
        <v>216</v>
      </c>
      <c r="BS64" s="141" t="s">
        <v>216</v>
      </c>
      <c r="BT64" s="141" t="s">
        <v>216</v>
      </c>
      <c r="BU64" s="141" t="s">
        <v>216</v>
      </c>
      <c r="BV64" s="141" t="s">
        <v>216</v>
      </c>
      <c r="BW64" s="141" t="s">
        <v>216</v>
      </c>
      <c r="BX64" s="141" t="s">
        <v>216</v>
      </c>
      <c r="BY64" s="141" t="s">
        <v>216</v>
      </c>
      <c r="BZ64" s="141" t="s">
        <v>216</v>
      </c>
      <c r="CA64" s="141" t="s">
        <v>216</v>
      </c>
      <c r="CB64" s="141" t="s">
        <v>216</v>
      </c>
      <c r="CC64" s="141" t="s">
        <v>216</v>
      </c>
      <c r="CD64" s="141" t="s">
        <v>216</v>
      </c>
      <c r="CE64" s="141" t="s">
        <v>216</v>
      </c>
      <c r="CF64" s="141" t="s">
        <v>216</v>
      </c>
      <c r="CG64" s="141" t="s">
        <v>216</v>
      </c>
      <c r="CH64" s="141" t="s">
        <v>216</v>
      </c>
      <c r="CI64" s="142" t="s">
        <v>52</v>
      </c>
      <c r="CL64" s="147" t="s">
        <v>528</v>
      </c>
      <c r="CM64" s="148" t="s">
        <v>174</v>
      </c>
      <c r="CN64" s="148">
        <v>15143</v>
      </c>
      <c r="CO64" s="149" t="s">
        <v>789</v>
      </c>
      <c r="CP64" s="148" t="s">
        <v>160</v>
      </c>
      <c r="CQ64" s="150">
        <v>3</v>
      </c>
      <c r="CR64" s="151" t="s">
        <v>789</v>
      </c>
    </row>
    <row r="65" spans="2:96">
      <c r="B65" s="141" t="s">
        <v>216</v>
      </c>
      <c r="C65" s="141" t="s">
        <v>216</v>
      </c>
      <c r="D65" s="141" t="s">
        <v>216</v>
      </c>
      <c r="E65" s="141" t="s">
        <v>216</v>
      </c>
      <c r="F65" s="141" t="s">
        <v>216</v>
      </c>
      <c r="G65" s="141" t="s">
        <v>216</v>
      </c>
      <c r="H65" s="141" t="s">
        <v>216</v>
      </c>
      <c r="I65" s="141" t="s">
        <v>216</v>
      </c>
      <c r="J65" s="141" t="s">
        <v>216</v>
      </c>
      <c r="K65" s="141" t="s">
        <v>216</v>
      </c>
      <c r="L65" s="141" t="s">
        <v>785</v>
      </c>
      <c r="M65" s="141" t="s">
        <v>216</v>
      </c>
      <c r="N65" s="141" t="s">
        <v>216</v>
      </c>
      <c r="O65" s="141" t="s">
        <v>216</v>
      </c>
      <c r="P65" s="141" t="s">
        <v>216</v>
      </c>
      <c r="Q65" s="141" t="s">
        <v>216</v>
      </c>
      <c r="R65" s="141" t="s">
        <v>216</v>
      </c>
      <c r="S65" s="141" t="s">
        <v>216</v>
      </c>
      <c r="T65" s="141" t="s">
        <v>216</v>
      </c>
      <c r="U65" s="141" t="s">
        <v>216</v>
      </c>
      <c r="V65" s="141" t="s">
        <v>216</v>
      </c>
      <c r="W65" s="141" t="s">
        <v>216</v>
      </c>
      <c r="X65" s="141" t="s">
        <v>216</v>
      </c>
      <c r="Y65" s="141" t="s">
        <v>216</v>
      </c>
      <c r="Z65" s="141" t="s">
        <v>216</v>
      </c>
      <c r="AA65" s="141" t="s">
        <v>216</v>
      </c>
      <c r="AB65" s="141" t="s">
        <v>216</v>
      </c>
      <c r="AC65" s="142" t="s">
        <v>52</v>
      </c>
      <c r="AD65" s="142"/>
      <c r="AE65" s="141" t="s">
        <v>216</v>
      </c>
      <c r="AF65" s="141" t="s">
        <v>216</v>
      </c>
      <c r="AG65" s="141" t="s">
        <v>216</v>
      </c>
      <c r="AH65" s="141" t="s">
        <v>216</v>
      </c>
      <c r="AI65" s="141" t="s">
        <v>216</v>
      </c>
      <c r="AJ65" s="141" t="s">
        <v>216</v>
      </c>
      <c r="AK65" s="141" t="s">
        <v>216</v>
      </c>
      <c r="AL65" s="141" t="s">
        <v>216</v>
      </c>
      <c r="AM65" s="141" t="s">
        <v>216</v>
      </c>
      <c r="AN65" s="141" t="s">
        <v>216</v>
      </c>
      <c r="AO65" s="141" t="s">
        <v>216</v>
      </c>
      <c r="AP65" s="141" t="s">
        <v>216</v>
      </c>
      <c r="AQ65" s="141" t="s">
        <v>216</v>
      </c>
      <c r="AR65" s="141" t="s">
        <v>216</v>
      </c>
      <c r="AS65" s="141" t="s">
        <v>216</v>
      </c>
      <c r="AT65" s="141" t="s">
        <v>216</v>
      </c>
      <c r="AU65" s="141" t="s">
        <v>216</v>
      </c>
      <c r="AV65" s="141" t="s">
        <v>216</v>
      </c>
      <c r="AW65" s="141" t="s">
        <v>216</v>
      </c>
      <c r="AX65" s="141" t="s">
        <v>216</v>
      </c>
      <c r="AY65" s="141" t="s">
        <v>216</v>
      </c>
      <c r="AZ65" s="141" t="s">
        <v>216</v>
      </c>
      <c r="BA65" s="141" t="s">
        <v>216</v>
      </c>
      <c r="BB65" s="141" t="s">
        <v>216</v>
      </c>
      <c r="BC65" s="141" t="s">
        <v>216</v>
      </c>
      <c r="BD65" s="141" t="s">
        <v>216</v>
      </c>
      <c r="BE65" s="143" t="s">
        <v>216</v>
      </c>
      <c r="BF65" s="142" t="s">
        <v>52</v>
      </c>
      <c r="BG65" s="142"/>
      <c r="BH65" s="141" t="s">
        <v>216</v>
      </c>
      <c r="BI65" s="141" t="s">
        <v>216</v>
      </c>
      <c r="BJ65" s="141" t="s">
        <v>216</v>
      </c>
      <c r="BK65" s="141" t="s">
        <v>216</v>
      </c>
      <c r="BL65" s="141" t="s">
        <v>216</v>
      </c>
      <c r="BM65" s="141" t="s">
        <v>216</v>
      </c>
      <c r="BN65" s="141" t="s">
        <v>216</v>
      </c>
      <c r="BO65" s="141" t="s">
        <v>216</v>
      </c>
      <c r="BP65" s="141" t="s">
        <v>216</v>
      </c>
      <c r="BQ65" s="141" t="s">
        <v>216</v>
      </c>
      <c r="BR65" s="141" t="s">
        <v>216</v>
      </c>
      <c r="BS65" s="141" t="s">
        <v>216</v>
      </c>
      <c r="BT65" s="141" t="s">
        <v>216</v>
      </c>
      <c r="BU65" s="141" t="s">
        <v>216</v>
      </c>
      <c r="BV65" s="141" t="s">
        <v>216</v>
      </c>
      <c r="BW65" s="141" t="s">
        <v>216</v>
      </c>
      <c r="BX65" s="141" t="s">
        <v>216</v>
      </c>
      <c r="BY65" s="141" t="s">
        <v>216</v>
      </c>
      <c r="BZ65" s="141" t="s">
        <v>216</v>
      </c>
      <c r="CA65" s="141" t="s">
        <v>216</v>
      </c>
      <c r="CB65" s="141" t="s">
        <v>216</v>
      </c>
      <c r="CC65" s="141" t="s">
        <v>216</v>
      </c>
      <c r="CD65" s="141" t="s">
        <v>216</v>
      </c>
      <c r="CE65" s="141" t="s">
        <v>216</v>
      </c>
      <c r="CF65" s="141" t="s">
        <v>216</v>
      </c>
      <c r="CG65" s="141" t="s">
        <v>216</v>
      </c>
      <c r="CH65" s="141" t="s">
        <v>216</v>
      </c>
      <c r="CI65" s="142" t="s">
        <v>52</v>
      </c>
      <c r="CL65" s="147" t="s">
        <v>465</v>
      </c>
      <c r="CM65" s="148" t="s">
        <v>173</v>
      </c>
      <c r="CN65" s="148">
        <v>51090</v>
      </c>
      <c r="CO65" s="149" t="s">
        <v>790</v>
      </c>
      <c r="CP65" s="148" t="s">
        <v>160</v>
      </c>
      <c r="CQ65" s="150">
        <v>3</v>
      </c>
      <c r="CR65" s="151" t="s">
        <v>790</v>
      </c>
    </row>
    <row r="66" spans="2:96">
      <c r="CL66" s="147" t="s">
        <v>676</v>
      </c>
      <c r="CM66" s="148" t="s">
        <v>173</v>
      </c>
      <c r="CN66" s="148">
        <v>51094</v>
      </c>
      <c r="CO66" s="149" t="s">
        <v>791</v>
      </c>
      <c r="CP66" s="148" t="s">
        <v>160</v>
      </c>
      <c r="CQ66" s="150">
        <v>3</v>
      </c>
      <c r="CR66" s="151" t="s">
        <v>792</v>
      </c>
    </row>
    <row r="67" spans="2:96">
      <c r="CL67" s="147" t="s">
        <v>565</v>
      </c>
      <c r="CM67" s="148" t="s">
        <v>173</v>
      </c>
      <c r="CN67" s="148">
        <v>51170</v>
      </c>
      <c r="CO67" s="149" t="s">
        <v>793</v>
      </c>
      <c r="CP67" s="148" t="s">
        <v>267</v>
      </c>
      <c r="CQ67" s="150">
        <v>1</v>
      </c>
      <c r="CR67" s="151" t="s">
        <v>794</v>
      </c>
    </row>
    <row r="68" spans="2:96">
      <c r="CL68" s="147" t="s">
        <v>508</v>
      </c>
      <c r="CM68" s="148" t="s">
        <v>173</v>
      </c>
      <c r="CN68" s="148">
        <v>51150</v>
      </c>
      <c r="CO68" s="149" t="s">
        <v>795</v>
      </c>
      <c r="CP68" s="148" t="s">
        <v>160</v>
      </c>
      <c r="CQ68" s="150">
        <v>3</v>
      </c>
      <c r="CR68" s="151" t="s">
        <v>795</v>
      </c>
    </row>
    <row r="69" spans="2:96">
      <c r="CL69" s="147" t="s">
        <v>559</v>
      </c>
      <c r="CM69" s="148" t="s">
        <v>173</v>
      </c>
      <c r="CN69" s="148">
        <v>51050</v>
      </c>
      <c r="CO69" s="149" t="s">
        <v>796</v>
      </c>
      <c r="CP69" s="148" t="s">
        <v>160</v>
      </c>
      <c r="CQ69" s="150">
        <v>3</v>
      </c>
      <c r="CR69" s="151" t="s">
        <v>796</v>
      </c>
    </row>
    <row r="70" spans="2:96">
      <c r="CL70" s="147" t="s">
        <v>258</v>
      </c>
      <c r="CM70" s="148" t="s">
        <v>173</v>
      </c>
      <c r="CN70" s="148">
        <v>51012</v>
      </c>
      <c r="CO70" s="149" t="s">
        <v>797</v>
      </c>
      <c r="CP70" s="148" t="s">
        <v>160</v>
      </c>
      <c r="CQ70" s="150">
        <v>3</v>
      </c>
      <c r="CR70" s="151" t="s">
        <v>798</v>
      </c>
    </row>
    <row r="71" spans="2:96">
      <c r="CL71" s="147" t="s">
        <v>291</v>
      </c>
      <c r="CM71" s="148" t="s">
        <v>173</v>
      </c>
      <c r="CN71" s="148">
        <v>51013</v>
      </c>
      <c r="CO71" s="149" t="s">
        <v>799</v>
      </c>
      <c r="CP71" s="148" t="s">
        <v>160</v>
      </c>
      <c r="CQ71" s="150">
        <v>3</v>
      </c>
      <c r="CR71" s="151" t="s">
        <v>799</v>
      </c>
    </row>
    <row r="72" spans="2:96">
      <c r="CL72" s="147" t="s">
        <v>413</v>
      </c>
      <c r="CM72" s="148" t="s">
        <v>173</v>
      </c>
      <c r="CN72" s="148">
        <v>51011</v>
      </c>
      <c r="CO72" s="149" t="s">
        <v>800</v>
      </c>
      <c r="CP72" s="148" t="s">
        <v>160</v>
      </c>
      <c r="CQ72" s="150">
        <v>3</v>
      </c>
      <c r="CR72" s="151" t="s">
        <v>800</v>
      </c>
    </row>
    <row r="73" spans="2:96">
      <c r="CL73" s="147" t="s">
        <v>487</v>
      </c>
      <c r="CM73" s="148" t="s">
        <v>173</v>
      </c>
      <c r="CN73" s="148">
        <v>51014</v>
      </c>
      <c r="CO73" s="149" t="s">
        <v>801</v>
      </c>
      <c r="CP73" s="148" t="s">
        <v>160</v>
      </c>
      <c r="CQ73" s="150">
        <v>3</v>
      </c>
      <c r="CR73" s="151" t="s">
        <v>802</v>
      </c>
    </row>
    <row r="74" spans="2:96">
      <c r="CL74" s="147" t="s">
        <v>575</v>
      </c>
      <c r="CM74" s="148" t="s">
        <v>173</v>
      </c>
      <c r="CN74" s="148">
        <v>51010</v>
      </c>
      <c r="CO74" s="149" t="s">
        <v>803</v>
      </c>
      <c r="CP74" s="148" t="s">
        <v>160</v>
      </c>
      <c r="CQ74" s="150">
        <v>3</v>
      </c>
      <c r="CR74" s="151" t="s">
        <v>804</v>
      </c>
    </row>
    <row r="75" spans="2:96">
      <c r="CL75" s="147" t="s">
        <v>587</v>
      </c>
      <c r="CM75" s="148" t="s">
        <v>173</v>
      </c>
      <c r="CN75" s="148">
        <v>51015</v>
      </c>
      <c r="CO75" s="149" t="s">
        <v>805</v>
      </c>
      <c r="CP75" s="148" t="s">
        <v>160</v>
      </c>
      <c r="CQ75" s="150">
        <v>3</v>
      </c>
      <c r="CR75" s="151" t="s">
        <v>805</v>
      </c>
    </row>
    <row r="76" spans="2:96">
      <c r="CL76" s="147" t="s">
        <v>649</v>
      </c>
      <c r="CM76" s="148" t="s">
        <v>173</v>
      </c>
      <c r="CN76" s="148">
        <v>51061</v>
      </c>
      <c r="CO76" s="149" t="s">
        <v>806</v>
      </c>
      <c r="CP76" s="148" t="s">
        <v>336</v>
      </c>
      <c r="CQ76" s="150">
        <v>2</v>
      </c>
      <c r="CR76" s="151" t="s">
        <v>806</v>
      </c>
    </row>
    <row r="77" spans="2:96">
      <c r="CL77" s="147" t="s">
        <v>670</v>
      </c>
      <c r="CM77" s="148" t="s">
        <v>173</v>
      </c>
      <c r="CN77" s="148">
        <v>51051</v>
      </c>
      <c r="CO77" s="149" t="s">
        <v>807</v>
      </c>
      <c r="CP77" s="148" t="s">
        <v>160</v>
      </c>
      <c r="CQ77" s="150">
        <v>3</v>
      </c>
      <c r="CR77" s="151" t="s">
        <v>808</v>
      </c>
    </row>
    <row r="78" spans="2:96">
      <c r="CL78" s="147" t="s">
        <v>441</v>
      </c>
      <c r="CM78" s="148" t="s">
        <v>173</v>
      </c>
      <c r="CN78" s="148">
        <v>51041</v>
      </c>
      <c r="CO78" s="149" t="s">
        <v>809</v>
      </c>
      <c r="CP78" s="148" t="s">
        <v>160</v>
      </c>
      <c r="CQ78" s="150">
        <v>3</v>
      </c>
      <c r="CR78" s="151" t="s">
        <v>809</v>
      </c>
    </row>
    <row r="79" spans="2:96">
      <c r="CL79" s="147" t="s">
        <v>625</v>
      </c>
      <c r="CM79" s="148" t="s">
        <v>173</v>
      </c>
      <c r="CN79" s="148">
        <v>51120</v>
      </c>
      <c r="CO79" s="149" t="s">
        <v>810</v>
      </c>
      <c r="CP79" s="148" t="s">
        <v>160</v>
      </c>
      <c r="CQ79" s="150">
        <v>3</v>
      </c>
      <c r="CR79" s="151" t="s">
        <v>810</v>
      </c>
    </row>
    <row r="80" spans="2:96">
      <c r="CL80" s="147" t="s">
        <v>674</v>
      </c>
      <c r="CM80" s="148" t="s">
        <v>173</v>
      </c>
      <c r="CN80" s="148">
        <v>51190</v>
      </c>
      <c r="CO80" s="149" t="s">
        <v>811</v>
      </c>
      <c r="CP80" s="148" t="s">
        <v>336</v>
      </c>
      <c r="CQ80" s="150">
        <v>2</v>
      </c>
      <c r="CR80" s="151" t="s">
        <v>811</v>
      </c>
    </row>
    <row r="81" spans="90:96">
      <c r="CL81" s="147" t="s">
        <v>683</v>
      </c>
      <c r="CM81" s="148" t="s">
        <v>173</v>
      </c>
      <c r="CN81" s="148">
        <v>51200</v>
      </c>
      <c r="CO81" s="149" t="s">
        <v>812</v>
      </c>
      <c r="CP81" s="148" t="s">
        <v>160</v>
      </c>
      <c r="CQ81" s="150">
        <v>3</v>
      </c>
      <c r="CR81" s="151" t="s">
        <v>812</v>
      </c>
    </row>
    <row r="82" spans="90:96">
      <c r="CL82" s="147" t="s">
        <v>542</v>
      </c>
      <c r="CM82" s="148" t="s">
        <v>173</v>
      </c>
      <c r="CN82" s="148">
        <v>51211</v>
      </c>
      <c r="CO82" s="149" t="s">
        <v>813</v>
      </c>
      <c r="CP82" s="148" t="s">
        <v>160</v>
      </c>
      <c r="CQ82" s="150">
        <v>3</v>
      </c>
      <c r="CR82" s="151" t="s">
        <v>813</v>
      </c>
    </row>
    <row r="83" spans="90:96">
      <c r="CL83" s="147" t="s">
        <v>695</v>
      </c>
      <c r="CM83" s="148" t="s">
        <v>173</v>
      </c>
      <c r="CN83" s="148">
        <v>51210</v>
      </c>
      <c r="CO83" s="149" t="s">
        <v>814</v>
      </c>
      <c r="CP83" s="148" t="s">
        <v>336</v>
      </c>
      <c r="CQ83" s="150">
        <v>2</v>
      </c>
      <c r="CR83" s="151" t="s">
        <v>815</v>
      </c>
    </row>
    <row r="84" spans="90:96">
      <c r="CL84" s="147" t="s">
        <v>663</v>
      </c>
      <c r="CM84" s="148" t="s">
        <v>173</v>
      </c>
      <c r="CN84" s="148">
        <v>51091</v>
      </c>
      <c r="CO84" s="149" t="s">
        <v>816</v>
      </c>
      <c r="CP84" s="148" t="s">
        <v>160</v>
      </c>
      <c r="CQ84" s="150">
        <v>3</v>
      </c>
      <c r="CR84" s="151" t="s">
        <v>817</v>
      </c>
    </row>
    <row r="85" spans="90:96">
      <c r="CL85" s="147" t="s">
        <v>717</v>
      </c>
      <c r="CM85" s="148" t="s">
        <v>173</v>
      </c>
      <c r="CN85" s="148">
        <v>51070</v>
      </c>
      <c r="CO85" s="149" t="s">
        <v>818</v>
      </c>
      <c r="CP85" s="148" t="s">
        <v>336</v>
      </c>
      <c r="CQ85" s="150">
        <v>2</v>
      </c>
      <c r="CR85" s="151" t="s">
        <v>818</v>
      </c>
    </row>
    <row r="86" spans="90:96">
      <c r="CL86" s="147" t="s">
        <v>722</v>
      </c>
      <c r="CM86" s="148" t="s">
        <v>173</v>
      </c>
      <c r="CN86" s="148">
        <v>51130</v>
      </c>
      <c r="CO86" s="149" t="s">
        <v>819</v>
      </c>
      <c r="CP86" s="148" t="s">
        <v>336</v>
      </c>
      <c r="CQ86" s="150">
        <v>2</v>
      </c>
      <c r="CR86" s="151" t="s">
        <v>820</v>
      </c>
    </row>
    <row r="87" spans="90:96">
      <c r="CL87" s="147" t="s">
        <v>655</v>
      </c>
      <c r="CM87" s="148" t="s">
        <v>173</v>
      </c>
      <c r="CN87" s="148">
        <v>51093</v>
      </c>
      <c r="CO87" s="149" t="s">
        <v>821</v>
      </c>
      <c r="CP87" s="148" t="s">
        <v>160</v>
      </c>
      <c r="CQ87" s="150">
        <v>3</v>
      </c>
      <c r="CR87" s="151" t="s">
        <v>821</v>
      </c>
    </row>
    <row r="88" spans="90:96">
      <c r="CL88" s="147" t="s">
        <v>691</v>
      </c>
      <c r="CM88" s="148" t="s">
        <v>173</v>
      </c>
      <c r="CN88" s="148">
        <v>51092</v>
      </c>
      <c r="CO88" s="149" t="s">
        <v>822</v>
      </c>
      <c r="CP88" s="148" t="s">
        <v>160</v>
      </c>
      <c r="CQ88" s="150">
        <v>3</v>
      </c>
      <c r="CR88" s="151" t="s">
        <v>822</v>
      </c>
    </row>
    <row r="89" spans="90:96">
      <c r="CL89" s="147" t="s">
        <v>626</v>
      </c>
      <c r="CM89" s="148" t="s">
        <v>174</v>
      </c>
      <c r="CN89" s="148">
        <v>15222</v>
      </c>
      <c r="CO89" s="149" t="s">
        <v>823</v>
      </c>
      <c r="CP89" s="148" t="s">
        <v>160</v>
      </c>
      <c r="CQ89" s="150">
        <v>3</v>
      </c>
      <c r="CR89" s="151" t="s">
        <v>823</v>
      </c>
    </row>
    <row r="90" spans="90:96">
      <c r="CL90" s="147" t="s">
        <v>634</v>
      </c>
      <c r="CM90" s="148" t="s">
        <v>174</v>
      </c>
      <c r="CN90" s="148">
        <v>15221</v>
      </c>
      <c r="CO90" s="149" t="s">
        <v>824</v>
      </c>
      <c r="CP90" s="148" t="s">
        <v>160</v>
      </c>
      <c r="CQ90" s="150">
        <v>3</v>
      </c>
      <c r="CR90" s="151" t="s">
        <v>824</v>
      </c>
    </row>
    <row r="91" spans="90:96">
      <c r="CL91" s="147" t="s">
        <v>334</v>
      </c>
      <c r="CM91" s="148" t="s">
        <v>187</v>
      </c>
      <c r="CN91" s="148">
        <v>17033</v>
      </c>
      <c r="CO91" s="149" t="s">
        <v>825</v>
      </c>
      <c r="CP91" s="148" t="s">
        <v>160</v>
      </c>
      <c r="CQ91" s="150">
        <v>3</v>
      </c>
      <c r="CR91" s="151" t="s">
        <v>825</v>
      </c>
    </row>
    <row r="92" spans="90:96">
      <c r="CL92" s="147" t="s">
        <v>190</v>
      </c>
      <c r="CM92" s="148" t="s">
        <v>162</v>
      </c>
      <c r="CN92" s="148">
        <v>27060</v>
      </c>
      <c r="CO92" s="149" t="s">
        <v>826</v>
      </c>
      <c r="CP92" s="148" t="s">
        <v>336</v>
      </c>
      <c r="CQ92" s="150">
        <v>2</v>
      </c>
      <c r="CR92" s="151" t="s">
        <v>826</v>
      </c>
    </row>
    <row r="93" spans="90:96">
      <c r="CL93" s="147" t="s">
        <v>233</v>
      </c>
      <c r="CM93" s="148" t="s">
        <v>162</v>
      </c>
      <c r="CN93" s="148">
        <v>27110</v>
      </c>
      <c r="CO93" s="149" t="s">
        <v>827</v>
      </c>
      <c r="CP93" s="148" t="s">
        <v>267</v>
      </c>
      <c r="CQ93" s="150">
        <v>1</v>
      </c>
      <c r="CR93" s="151" t="s">
        <v>828</v>
      </c>
    </row>
    <row r="94" spans="90:96">
      <c r="CL94" s="147" t="s">
        <v>253</v>
      </c>
      <c r="CM94" s="148" t="s">
        <v>162</v>
      </c>
      <c r="CN94" s="148">
        <v>27030</v>
      </c>
      <c r="CO94" s="149" t="s">
        <v>829</v>
      </c>
      <c r="CP94" s="148" t="s">
        <v>336</v>
      </c>
      <c r="CQ94" s="150">
        <v>2</v>
      </c>
      <c r="CR94" s="151" t="s">
        <v>829</v>
      </c>
    </row>
    <row r="95" spans="90:96">
      <c r="CL95" s="147" t="s">
        <v>272</v>
      </c>
      <c r="CM95" s="148" t="s">
        <v>165</v>
      </c>
      <c r="CN95" s="148">
        <v>29231</v>
      </c>
      <c r="CO95" s="149" t="s">
        <v>830</v>
      </c>
      <c r="CP95" s="148" t="s">
        <v>160</v>
      </c>
      <c r="CQ95" s="150">
        <v>3</v>
      </c>
      <c r="CR95" s="151" t="s">
        <v>830</v>
      </c>
    </row>
    <row r="96" spans="90:96">
      <c r="CL96" s="147" t="s">
        <v>524</v>
      </c>
      <c r="CM96" s="148" t="s">
        <v>165</v>
      </c>
      <c r="CN96" s="148">
        <v>29234</v>
      </c>
      <c r="CO96" s="149" t="s">
        <v>831</v>
      </c>
      <c r="CP96" s="148" t="s">
        <v>160</v>
      </c>
      <c r="CQ96" s="150">
        <v>3</v>
      </c>
      <c r="CR96" s="151" t="s">
        <v>832</v>
      </c>
    </row>
    <row r="97" spans="90:96">
      <c r="CL97" s="147" t="s">
        <v>301</v>
      </c>
      <c r="CM97" s="148" t="s">
        <v>165</v>
      </c>
      <c r="CN97" s="148">
        <v>29010</v>
      </c>
      <c r="CO97" s="149" t="s">
        <v>833</v>
      </c>
      <c r="CP97" s="148" t="s">
        <v>336</v>
      </c>
      <c r="CQ97" s="150">
        <v>2</v>
      </c>
      <c r="CR97" s="151" t="s">
        <v>833</v>
      </c>
    </row>
    <row r="98" spans="90:96">
      <c r="CL98" s="147" t="s">
        <v>436</v>
      </c>
      <c r="CM98" s="148" t="s">
        <v>165</v>
      </c>
      <c r="CN98" s="148">
        <v>29020</v>
      </c>
      <c r="CO98" s="149" t="s">
        <v>834</v>
      </c>
      <c r="CP98" s="148" t="s">
        <v>160</v>
      </c>
      <c r="CQ98" s="150">
        <v>3</v>
      </c>
      <c r="CR98" s="151" t="s">
        <v>834</v>
      </c>
    </row>
    <row r="99" spans="90:96">
      <c r="CL99" s="147" t="s">
        <v>338</v>
      </c>
      <c r="CM99" s="148" t="s">
        <v>165</v>
      </c>
      <c r="CN99" s="148">
        <v>29070</v>
      </c>
      <c r="CO99" s="149" t="s">
        <v>835</v>
      </c>
      <c r="CP99" s="148" t="s">
        <v>336</v>
      </c>
      <c r="CQ99" s="150">
        <v>2</v>
      </c>
      <c r="CR99" s="151" t="s">
        <v>835</v>
      </c>
    </row>
    <row r="100" spans="90:96">
      <c r="CL100" s="147" t="s">
        <v>367</v>
      </c>
      <c r="CM100" s="148" t="s">
        <v>165</v>
      </c>
      <c r="CN100" s="148">
        <v>29270</v>
      </c>
      <c r="CO100" s="149" t="s">
        <v>836</v>
      </c>
      <c r="CP100" s="148" t="s">
        <v>336</v>
      </c>
      <c r="CQ100" s="150">
        <v>2</v>
      </c>
      <c r="CR100" s="151" t="s">
        <v>836</v>
      </c>
    </row>
    <row r="101" spans="90:96">
      <c r="CL101" s="147" t="s">
        <v>322</v>
      </c>
      <c r="CM101" s="148" t="s">
        <v>165</v>
      </c>
      <c r="CN101" s="148">
        <v>29262</v>
      </c>
      <c r="CO101" s="149" t="s">
        <v>837</v>
      </c>
      <c r="CP101" s="148" t="s">
        <v>160</v>
      </c>
      <c r="CQ101" s="150">
        <v>3</v>
      </c>
      <c r="CR101" s="151" t="s">
        <v>838</v>
      </c>
    </row>
    <row r="102" spans="90:96">
      <c r="CL102" s="147" t="s">
        <v>353</v>
      </c>
      <c r="CM102" s="148" t="s">
        <v>165</v>
      </c>
      <c r="CN102" s="148">
        <v>29312</v>
      </c>
      <c r="CO102" s="149" t="s">
        <v>839</v>
      </c>
      <c r="CP102" s="148" t="s">
        <v>160</v>
      </c>
      <c r="CQ102" s="150">
        <v>3</v>
      </c>
      <c r="CR102" s="151" t="s">
        <v>839</v>
      </c>
    </row>
    <row r="103" spans="90:96">
      <c r="CL103" s="147" t="s">
        <v>495</v>
      </c>
      <c r="CM103" s="148" t="s">
        <v>165</v>
      </c>
      <c r="CN103" s="148">
        <v>29160</v>
      </c>
      <c r="CO103" s="149" t="s">
        <v>840</v>
      </c>
      <c r="CP103" s="148" t="s">
        <v>336</v>
      </c>
      <c r="CQ103" s="150">
        <v>2</v>
      </c>
      <c r="CR103" s="151" t="s">
        <v>841</v>
      </c>
    </row>
    <row r="104" spans="90:96">
      <c r="CL104" s="147" t="s">
        <v>460</v>
      </c>
      <c r="CM104" s="148" t="s">
        <v>165</v>
      </c>
      <c r="CN104" s="148">
        <v>29140</v>
      </c>
      <c r="CO104" s="149" t="s">
        <v>842</v>
      </c>
      <c r="CP104" s="148" t="s">
        <v>160</v>
      </c>
      <c r="CQ104" s="150">
        <v>3</v>
      </c>
      <c r="CR104" s="151" t="s">
        <v>842</v>
      </c>
    </row>
    <row r="105" spans="90:96">
      <c r="CL105" s="147" t="s">
        <v>662</v>
      </c>
      <c r="CM105" s="148" t="s">
        <v>165</v>
      </c>
      <c r="CN105" s="148">
        <v>29141</v>
      </c>
      <c r="CO105" s="149" t="s">
        <v>843</v>
      </c>
      <c r="CP105" s="148" t="s">
        <v>160</v>
      </c>
      <c r="CQ105" s="150">
        <v>3</v>
      </c>
      <c r="CR105" s="151" t="s">
        <v>844</v>
      </c>
    </row>
    <row r="106" spans="90:96">
      <c r="CL106" s="147" t="s">
        <v>548</v>
      </c>
      <c r="CM106" s="148" t="s">
        <v>165</v>
      </c>
      <c r="CN106" s="148">
        <v>29322</v>
      </c>
      <c r="CO106" s="149" t="s">
        <v>845</v>
      </c>
      <c r="CP106" s="148" t="s">
        <v>336</v>
      </c>
      <c r="CQ106" s="150">
        <v>2</v>
      </c>
      <c r="CR106" s="151" t="s">
        <v>846</v>
      </c>
    </row>
    <row r="107" spans="90:96">
      <c r="CL107" s="147" t="s">
        <v>564</v>
      </c>
      <c r="CM107" s="148" t="s">
        <v>165</v>
      </c>
      <c r="CN107" s="148">
        <v>29120</v>
      </c>
      <c r="CO107" s="149" t="s">
        <v>847</v>
      </c>
      <c r="CP107" s="148" t="s">
        <v>267</v>
      </c>
      <c r="CQ107" s="150">
        <v>1</v>
      </c>
      <c r="CR107" s="151" t="s">
        <v>847</v>
      </c>
    </row>
    <row r="108" spans="90:96">
      <c r="CL108" s="147" t="s">
        <v>383</v>
      </c>
      <c r="CM108" s="148" t="s">
        <v>165</v>
      </c>
      <c r="CN108" s="148">
        <v>29071</v>
      </c>
      <c r="CO108" s="149" t="s">
        <v>848</v>
      </c>
      <c r="CP108" s="148" t="s">
        <v>160</v>
      </c>
      <c r="CQ108" s="150">
        <v>3</v>
      </c>
      <c r="CR108" s="151" t="s">
        <v>848</v>
      </c>
    </row>
    <row r="109" spans="90:96">
      <c r="CL109" s="147" t="s">
        <v>566</v>
      </c>
      <c r="CM109" s="148" t="s">
        <v>165</v>
      </c>
      <c r="CN109" s="148">
        <v>29260</v>
      </c>
      <c r="CO109" s="149" t="s">
        <v>849</v>
      </c>
      <c r="CP109" s="148" t="s">
        <v>336</v>
      </c>
      <c r="CQ109" s="150">
        <v>2</v>
      </c>
      <c r="CR109" s="151" t="s">
        <v>849</v>
      </c>
    </row>
    <row r="110" spans="90:96">
      <c r="CL110" s="147" t="s">
        <v>482</v>
      </c>
      <c r="CM110" s="148" t="s">
        <v>165</v>
      </c>
      <c r="CN110" s="148">
        <v>29062</v>
      </c>
      <c r="CO110" s="149" t="s">
        <v>850</v>
      </c>
      <c r="CP110" s="148" t="s">
        <v>160</v>
      </c>
      <c r="CQ110" s="150">
        <v>3</v>
      </c>
      <c r="CR110" s="151" t="s">
        <v>850</v>
      </c>
    </row>
    <row r="111" spans="90:96">
      <c r="CL111" s="147" t="s">
        <v>584</v>
      </c>
      <c r="CM111" s="148" t="s">
        <v>165</v>
      </c>
      <c r="CN111" s="148">
        <v>29063</v>
      </c>
      <c r="CO111" s="149" t="s">
        <v>851</v>
      </c>
      <c r="CP111" s="148" t="s">
        <v>160</v>
      </c>
      <c r="CQ111" s="150">
        <v>3</v>
      </c>
      <c r="CR111" s="151" t="s">
        <v>852</v>
      </c>
    </row>
    <row r="112" spans="90:96">
      <c r="CL112" s="147" t="s">
        <v>596</v>
      </c>
      <c r="CM112" s="148" t="s">
        <v>165</v>
      </c>
      <c r="CN112" s="148">
        <v>29310</v>
      </c>
      <c r="CO112" s="149" t="s">
        <v>853</v>
      </c>
      <c r="CP112" s="148" t="s">
        <v>336</v>
      </c>
      <c r="CQ112" s="150">
        <v>2</v>
      </c>
      <c r="CR112" s="151" t="s">
        <v>854</v>
      </c>
    </row>
    <row r="113" spans="90:96">
      <c r="CL113" s="147" t="s">
        <v>505</v>
      </c>
      <c r="CM113" s="148" t="s">
        <v>165</v>
      </c>
      <c r="CN113" s="148">
        <v>29221</v>
      </c>
      <c r="CO113" s="149" t="s">
        <v>855</v>
      </c>
      <c r="CP113" s="148" t="s">
        <v>160</v>
      </c>
      <c r="CQ113" s="150">
        <v>3</v>
      </c>
      <c r="CR113" s="151" t="s">
        <v>855</v>
      </c>
    </row>
    <row r="114" spans="90:96">
      <c r="CL114" s="147" t="s">
        <v>619</v>
      </c>
      <c r="CM114" s="148" t="s">
        <v>165</v>
      </c>
      <c r="CN114" s="148">
        <v>29090</v>
      </c>
      <c r="CO114" s="149" t="s">
        <v>856</v>
      </c>
      <c r="CP114" s="148" t="s">
        <v>336</v>
      </c>
      <c r="CQ114" s="150">
        <v>2</v>
      </c>
      <c r="CR114" s="151" t="s">
        <v>857</v>
      </c>
    </row>
    <row r="115" spans="90:96">
      <c r="CL115" s="147" t="s">
        <v>630</v>
      </c>
      <c r="CM115" s="148" t="s">
        <v>165</v>
      </c>
      <c r="CN115" s="148">
        <v>29110</v>
      </c>
      <c r="CO115" s="149" t="s">
        <v>858</v>
      </c>
      <c r="CP115" s="148" t="s">
        <v>336</v>
      </c>
      <c r="CQ115" s="150">
        <v>2</v>
      </c>
      <c r="CR115" s="151" t="s">
        <v>858</v>
      </c>
    </row>
    <row r="116" spans="90:96">
      <c r="CL116" s="147" t="s">
        <v>556</v>
      </c>
      <c r="CM116" s="148" t="s">
        <v>165</v>
      </c>
      <c r="CN116" s="148">
        <v>29100</v>
      </c>
      <c r="CO116" s="149" t="s">
        <v>859</v>
      </c>
      <c r="CP116" s="148" t="s">
        <v>160</v>
      </c>
      <c r="CQ116" s="150">
        <v>3</v>
      </c>
      <c r="CR116" s="151" t="s">
        <v>859</v>
      </c>
    </row>
    <row r="117" spans="90:96">
      <c r="CL117" s="147" t="s">
        <v>666</v>
      </c>
      <c r="CM117" s="148" t="s">
        <v>165</v>
      </c>
      <c r="CN117" s="148">
        <v>29240</v>
      </c>
      <c r="CO117" s="149" t="s">
        <v>860</v>
      </c>
      <c r="CP117" s="148" t="s">
        <v>336</v>
      </c>
      <c r="CQ117" s="150">
        <v>2</v>
      </c>
      <c r="CR117" s="151" t="s">
        <v>861</v>
      </c>
    </row>
    <row r="118" spans="90:96">
      <c r="CL118" s="147" t="s">
        <v>572</v>
      </c>
      <c r="CM118" s="148" t="s">
        <v>165</v>
      </c>
      <c r="CN118" s="148">
        <v>29220</v>
      </c>
      <c r="CO118" s="149" t="s">
        <v>862</v>
      </c>
      <c r="CP118" s="148" t="s">
        <v>160</v>
      </c>
      <c r="CQ118" s="150">
        <v>3</v>
      </c>
      <c r="CR118" s="151" t="s">
        <v>863</v>
      </c>
    </row>
    <row r="119" spans="90:96">
      <c r="CL119" s="147" t="s">
        <v>688</v>
      </c>
      <c r="CM119" s="148" t="s">
        <v>165</v>
      </c>
      <c r="CN119" s="148">
        <v>29050</v>
      </c>
      <c r="CO119" s="149" t="s">
        <v>864</v>
      </c>
      <c r="CP119" s="148" t="s">
        <v>336</v>
      </c>
      <c r="CQ119" s="150">
        <v>2</v>
      </c>
      <c r="CR119" s="151" t="s">
        <v>864</v>
      </c>
    </row>
    <row r="120" spans="90:96">
      <c r="CL120" s="147" t="s">
        <v>698</v>
      </c>
      <c r="CM120" s="148" t="s">
        <v>165</v>
      </c>
      <c r="CN120" s="148">
        <v>29150</v>
      </c>
      <c r="CO120" s="149" t="s">
        <v>865</v>
      </c>
      <c r="CP120" s="148" t="s">
        <v>336</v>
      </c>
      <c r="CQ120" s="150">
        <v>2</v>
      </c>
      <c r="CR120" s="151" t="s">
        <v>865</v>
      </c>
    </row>
    <row r="121" spans="90:96">
      <c r="CL121" s="147" t="s">
        <v>708</v>
      </c>
      <c r="CM121" s="148" t="s">
        <v>165</v>
      </c>
      <c r="CN121" s="148">
        <v>29210</v>
      </c>
      <c r="CO121" s="149" t="s">
        <v>866</v>
      </c>
      <c r="CP121" s="148" t="s">
        <v>267</v>
      </c>
      <c r="CQ121" s="150">
        <v>1</v>
      </c>
      <c r="CR121" s="151" t="s">
        <v>866</v>
      </c>
    </row>
    <row r="122" spans="90:96">
      <c r="CL122" s="147" t="s">
        <v>612</v>
      </c>
      <c r="CM122" s="148" t="s">
        <v>165</v>
      </c>
      <c r="CN122" s="148">
        <v>29030</v>
      </c>
      <c r="CO122" s="149" t="s">
        <v>867</v>
      </c>
      <c r="CP122" s="148" t="s">
        <v>160</v>
      </c>
      <c r="CQ122" s="150">
        <v>3</v>
      </c>
      <c r="CR122" s="151" t="s">
        <v>868</v>
      </c>
    </row>
    <row r="123" spans="90:96">
      <c r="CL123" s="147" t="s">
        <v>654</v>
      </c>
      <c r="CM123" s="148" t="s">
        <v>165</v>
      </c>
      <c r="CN123" s="148">
        <v>29031</v>
      </c>
      <c r="CO123" s="149" t="s">
        <v>869</v>
      </c>
      <c r="CP123" s="148" t="s">
        <v>160</v>
      </c>
      <c r="CQ123" s="150">
        <v>3</v>
      </c>
      <c r="CR123" s="151" t="s">
        <v>869</v>
      </c>
    </row>
    <row r="124" spans="90:96">
      <c r="CL124" s="147" t="s">
        <v>711</v>
      </c>
      <c r="CM124" s="148" t="s">
        <v>165</v>
      </c>
      <c r="CN124" s="148">
        <v>29200</v>
      </c>
      <c r="CO124" s="149" t="s">
        <v>870</v>
      </c>
      <c r="CP124" s="148" t="s">
        <v>336</v>
      </c>
      <c r="CQ124" s="150">
        <v>2</v>
      </c>
      <c r="CR124" s="151" t="s">
        <v>871</v>
      </c>
    </row>
    <row r="125" spans="90:96">
      <c r="CL125" s="147" t="s">
        <v>603</v>
      </c>
      <c r="CM125" s="148" t="s">
        <v>165</v>
      </c>
      <c r="CN125" s="148">
        <v>29233</v>
      </c>
      <c r="CO125" s="149" t="s">
        <v>872</v>
      </c>
      <c r="CP125" s="148" t="s">
        <v>160</v>
      </c>
      <c r="CQ125" s="150">
        <v>3</v>
      </c>
      <c r="CR125" s="151" t="s">
        <v>873</v>
      </c>
    </row>
    <row r="126" spans="90:96">
      <c r="CL126" s="147" t="s">
        <v>632</v>
      </c>
      <c r="CM126" s="148" t="s">
        <v>165</v>
      </c>
      <c r="CN126" s="148">
        <v>29230</v>
      </c>
      <c r="CO126" s="149" t="s">
        <v>874</v>
      </c>
      <c r="CP126" s="148" t="s">
        <v>160</v>
      </c>
      <c r="CQ126" s="150">
        <v>3</v>
      </c>
      <c r="CR126" s="151" t="s">
        <v>874</v>
      </c>
    </row>
    <row r="127" spans="90:96">
      <c r="CL127" s="147" t="s">
        <v>720</v>
      </c>
      <c r="CM127" s="148" t="s">
        <v>165</v>
      </c>
      <c r="CN127" s="148">
        <v>29080</v>
      </c>
      <c r="CO127" s="149" t="s">
        <v>875</v>
      </c>
      <c r="CP127" s="148" t="s">
        <v>336</v>
      </c>
      <c r="CQ127" s="150">
        <v>2</v>
      </c>
      <c r="CR127" s="151" t="s">
        <v>875</v>
      </c>
    </row>
    <row r="128" spans="90:96">
      <c r="CL128" s="147" t="s">
        <v>729</v>
      </c>
      <c r="CM128" s="148" t="s">
        <v>165</v>
      </c>
      <c r="CN128" s="148">
        <v>29321</v>
      </c>
      <c r="CO128" s="149" t="s">
        <v>876</v>
      </c>
      <c r="CP128" s="148" t="s">
        <v>336</v>
      </c>
      <c r="CQ128" s="150">
        <v>2</v>
      </c>
      <c r="CR128" s="151" t="s">
        <v>876</v>
      </c>
    </row>
    <row r="129" spans="90:96">
      <c r="CL129" s="147" t="s">
        <v>669</v>
      </c>
      <c r="CM129" s="148" t="s">
        <v>165</v>
      </c>
      <c r="CN129" s="148">
        <v>29232</v>
      </c>
      <c r="CO129" s="149" t="s">
        <v>877</v>
      </c>
      <c r="CP129" s="148" t="s">
        <v>160</v>
      </c>
      <c r="CQ129" s="150">
        <v>3</v>
      </c>
      <c r="CR129" s="151" t="s">
        <v>877</v>
      </c>
    </row>
    <row r="130" spans="90:96">
      <c r="CL130" s="147" t="s">
        <v>675</v>
      </c>
      <c r="CM130" s="148" t="s">
        <v>165</v>
      </c>
      <c r="CN130" s="148">
        <v>29300</v>
      </c>
      <c r="CO130" s="149" t="s">
        <v>878</v>
      </c>
      <c r="CP130" s="148" t="s">
        <v>160</v>
      </c>
      <c r="CQ130" s="150">
        <v>3</v>
      </c>
      <c r="CR130" s="151" t="s">
        <v>879</v>
      </c>
    </row>
    <row r="131" spans="90:96">
      <c r="CL131" s="147" t="s">
        <v>739</v>
      </c>
      <c r="CM131" s="148" t="s">
        <v>165</v>
      </c>
      <c r="CN131" s="148">
        <v>29280</v>
      </c>
      <c r="CO131" s="149" t="s">
        <v>880</v>
      </c>
      <c r="CP131" s="148" t="s">
        <v>336</v>
      </c>
      <c r="CQ131" s="150">
        <v>2</v>
      </c>
      <c r="CR131" s="151" t="s">
        <v>881</v>
      </c>
    </row>
    <row r="132" spans="90:96">
      <c r="CL132" s="147" t="s">
        <v>236</v>
      </c>
      <c r="CM132" s="148" t="s">
        <v>165</v>
      </c>
      <c r="CN132" s="148">
        <v>29061</v>
      </c>
      <c r="CO132" s="149" t="s">
        <v>882</v>
      </c>
      <c r="CP132" s="148" t="s">
        <v>160</v>
      </c>
      <c r="CQ132" s="150">
        <v>3</v>
      </c>
      <c r="CR132" s="151" t="s">
        <v>882</v>
      </c>
    </row>
    <row r="133" spans="90:96">
      <c r="CL133" s="147" t="s">
        <v>682</v>
      </c>
      <c r="CM133" s="148" t="s">
        <v>165</v>
      </c>
      <c r="CN133" s="148">
        <v>29060</v>
      </c>
      <c r="CO133" s="149" t="s">
        <v>883</v>
      </c>
      <c r="CP133" s="148" t="s">
        <v>160</v>
      </c>
      <c r="CQ133" s="150">
        <v>3</v>
      </c>
      <c r="CR133" s="151" t="s">
        <v>883</v>
      </c>
    </row>
    <row r="134" spans="90:96">
      <c r="CL134" s="147" t="s">
        <v>237</v>
      </c>
      <c r="CM134" s="148" t="s">
        <v>166</v>
      </c>
      <c r="CN134" s="148">
        <v>23130</v>
      </c>
      <c r="CO134" s="149" t="s">
        <v>884</v>
      </c>
      <c r="CP134" s="148" t="s">
        <v>336</v>
      </c>
      <c r="CQ134" s="150">
        <v>2</v>
      </c>
      <c r="CR134" s="151" t="s">
        <v>885</v>
      </c>
    </row>
    <row r="135" spans="90:96">
      <c r="CL135" s="147" t="s">
        <v>302</v>
      </c>
      <c r="CM135" s="148" t="s">
        <v>166</v>
      </c>
      <c r="CN135" s="148">
        <v>23120</v>
      </c>
      <c r="CO135" s="149" t="s">
        <v>886</v>
      </c>
      <c r="CP135" s="148" t="s">
        <v>336</v>
      </c>
      <c r="CQ135" s="150">
        <v>2</v>
      </c>
      <c r="CR135" s="151" t="s">
        <v>887</v>
      </c>
    </row>
    <row r="136" spans="90:96">
      <c r="CL136" s="147" t="s">
        <v>273</v>
      </c>
      <c r="CM136" s="148" t="s">
        <v>166</v>
      </c>
      <c r="CN136" s="148">
        <v>23040</v>
      </c>
      <c r="CO136" s="149" t="s">
        <v>888</v>
      </c>
      <c r="CP136" s="148" t="s">
        <v>336</v>
      </c>
      <c r="CQ136" s="150">
        <v>2</v>
      </c>
      <c r="CR136" s="151" t="s">
        <v>888</v>
      </c>
    </row>
    <row r="137" spans="90:96">
      <c r="CL137" s="147" t="s">
        <v>255</v>
      </c>
      <c r="CM137" s="148" t="s">
        <v>166</v>
      </c>
      <c r="CN137" s="148">
        <v>23180</v>
      </c>
      <c r="CO137" s="149" t="s">
        <v>889</v>
      </c>
      <c r="CP137" s="148" t="s">
        <v>160</v>
      </c>
      <c r="CQ137" s="150">
        <v>3</v>
      </c>
      <c r="CR137" s="151" t="s">
        <v>890</v>
      </c>
    </row>
    <row r="138" spans="90:96">
      <c r="CL138" s="147" t="s">
        <v>354</v>
      </c>
      <c r="CM138" s="148" t="s">
        <v>166</v>
      </c>
      <c r="CN138" s="148">
        <v>23200</v>
      </c>
      <c r="CO138" s="149" t="s">
        <v>891</v>
      </c>
      <c r="CP138" s="148" t="s">
        <v>160</v>
      </c>
      <c r="CQ138" s="150">
        <v>3</v>
      </c>
      <c r="CR138" s="151" t="s">
        <v>892</v>
      </c>
    </row>
    <row r="139" spans="90:96">
      <c r="CL139" s="147" t="s">
        <v>312</v>
      </c>
      <c r="CM139" s="148" t="s">
        <v>177</v>
      </c>
      <c r="CN139" s="148">
        <v>22041</v>
      </c>
      <c r="CO139" s="149" t="s">
        <v>893</v>
      </c>
      <c r="CP139" s="148" t="s">
        <v>160</v>
      </c>
      <c r="CQ139" s="150">
        <v>3</v>
      </c>
      <c r="CR139" s="151" t="s">
        <v>894</v>
      </c>
    </row>
    <row r="140" spans="90:96">
      <c r="CL140" s="147" t="s">
        <v>368</v>
      </c>
      <c r="CM140" s="148" t="s">
        <v>166</v>
      </c>
      <c r="CN140" s="148">
        <v>23160</v>
      </c>
      <c r="CO140" s="149" t="s">
        <v>895</v>
      </c>
      <c r="CP140" s="148" t="s">
        <v>267</v>
      </c>
      <c r="CQ140" s="150">
        <v>1</v>
      </c>
      <c r="CR140" s="151" t="s">
        <v>895</v>
      </c>
    </row>
    <row r="141" spans="90:96">
      <c r="CL141" s="147" t="s">
        <v>380</v>
      </c>
      <c r="CM141" s="148" t="s">
        <v>166</v>
      </c>
      <c r="CN141" s="148">
        <v>23260</v>
      </c>
      <c r="CO141" s="149" t="s">
        <v>896</v>
      </c>
      <c r="CP141" s="148" t="s">
        <v>336</v>
      </c>
      <c r="CQ141" s="150">
        <v>2</v>
      </c>
      <c r="CR141" s="151" t="s">
        <v>896</v>
      </c>
    </row>
    <row r="142" spans="90:96">
      <c r="CL142" s="147" t="s">
        <v>194</v>
      </c>
      <c r="CM142" s="148" t="s">
        <v>166</v>
      </c>
      <c r="CN142" s="148">
        <v>23010</v>
      </c>
      <c r="CO142" s="149" t="s">
        <v>897</v>
      </c>
      <c r="CP142" s="148" t="s">
        <v>160</v>
      </c>
      <c r="CQ142" s="150">
        <v>3</v>
      </c>
      <c r="CR142" s="151" t="s">
        <v>898</v>
      </c>
    </row>
    <row r="143" spans="90:96">
      <c r="CL143" s="147" t="s">
        <v>430</v>
      </c>
      <c r="CM143" s="148" t="s">
        <v>166</v>
      </c>
      <c r="CN143" s="148">
        <v>23080</v>
      </c>
      <c r="CO143" s="149" t="s">
        <v>899</v>
      </c>
      <c r="CP143" s="148" t="s">
        <v>336</v>
      </c>
      <c r="CQ143" s="150">
        <v>2</v>
      </c>
      <c r="CR143" s="151" t="s">
        <v>899</v>
      </c>
    </row>
    <row r="144" spans="90:96">
      <c r="CL144" s="147" t="s">
        <v>453</v>
      </c>
      <c r="CM144" s="148" t="s">
        <v>166</v>
      </c>
      <c r="CN144" s="148">
        <v>23320</v>
      </c>
      <c r="CO144" s="149" t="s">
        <v>900</v>
      </c>
      <c r="CP144" s="148" t="s">
        <v>336</v>
      </c>
      <c r="CQ144" s="150">
        <v>2</v>
      </c>
      <c r="CR144" s="151" t="s">
        <v>900</v>
      </c>
    </row>
    <row r="145" spans="90:96">
      <c r="CL145" s="147" t="s">
        <v>288</v>
      </c>
      <c r="CM145" s="148" t="s">
        <v>166</v>
      </c>
      <c r="CN145" s="148">
        <v>23190</v>
      </c>
      <c r="CO145" s="149" t="s">
        <v>901</v>
      </c>
      <c r="CP145" s="148" t="s">
        <v>160</v>
      </c>
      <c r="CQ145" s="150">
        <v>3</v>
      </c>
      <c r="CR145" s="151" t="s">
        <v>901</v>
      </c>
    </row>
    <row r="146" spans="90:96">
      <c r="CL146" s="147" t="s">
        <v>323</v>
      </c>
      <c r="CM146" s="148" t="s">
        <v>166</v>
      </c>
      <c r="CN146" s="148">
        <v>23210</v>
      </c>
      <c r="CO146" s="149" t="s">
        <v>902</v>
      </c>
      <c r="CP146" s="148" t="s">
        <v>160</v>
      </c>
      <c r="CQ146" s="150">
        <v>3</v>
      </c>
      <c r="CR146" s="151" t="s">
        <v>902</v>
      </c>
    </row>
    <row r="147" spans="90:96">
      <c r="CL147" s="147" t="s">
        <v>402</v>
      </c>
      <c r="CM147" s="148" t="s">
        <v>166</v>
      </c>
      <c r="CN147" s="148">
        <v>23060</v>
      </c>
      <c r="CO147" s="149" t="s">
        <v>903</v>
      </c>
      <c r="CP147" s="148" t="s">
        <v>336</v>
      </c>
      <c r="CQ147" s="150">
        <v>2</v>
      </c>
      <c r="CR147" s="151" t="s">
        <v>903</v>
      </c>
    </row>
    <row r="148" spans="90:96">
      <c r="CL148" s="147" t="s">
        <v>517</v>
      </c>
      <c r="CM148" s="148" t="s">
        <v>166</v>
      </c>
      <c r="CN148" s="148">
        <v>23050</v>
      </c>
      <c r="CO148" s="149" t="s">
        <v>904</v>
      </c>
      <c r="CP148" s="148" t="s">
        <v>336</v>
      </c>
      <c r="CQ148" s="150">
        <v>2</v>
      </c>
      <c r="CR148" s="151" t="s">
        <v>904</v>
      </c>
    </row>
    <row r="149" spans="90:96">
      <c r="CL149" s="147" t="s">
        <v>203</v>
      </c>
      <c r="CM149" s="148" t="s">
        <v>175</v>
      </c>
      <c r="CN149" s="148">
        <v>25020</v>
      </c>
      <c r="CO149" s="149" t="s">
        <v>905</v>
      </c>
      <c r="CP149" s="148" t="s">
        <v>336</v>
      </c>
      <c r="CQ149" s="150">
        <v>2</v>
      </c>
      <c r="CR149" s="151" t="s">
        <v>905</v>
      </c>
    </row>
    <row r="150" spans="90:96">
      <c r="CL150" s="147" t="s">
        <v>244</v>
      </c>
      <c r="CM150" s="148" t="s">
        <v>175</v>
      </c>
      <c r="CN150" s="148">
        <v>25170</v>
      </c>
      <c r="CO150" s="149" t="s">
        <v>906</v>
      </c>
      <c r="CP150" s="148" t="s">
        <v>336</v>
      </c>
      <c r="CQ150" s="150">
        <v>2</v>
      </c>
      <c r="CR150" s="151" t="s">
        <v>906</v>
      </c>
    </row>
    <row r="151" spans="90:96">
      <c r="CL151" s="147" t="s">
        <v>220</v>
      </c>
      <c r="CM151" s="148" t="s">
        <v>175</v>
      </c>
      <c r="CN151" s="148">
        <v>25060</v>
      </c>
      <c r="CO151" s="149" t="s">
        <v>907</v>
      </c>
      <c r="CP151" s="148" t="s">
        <v>160</v>
      </c>
      <c r="CQ151" s="150">
        <v>3</v>
      </c>
      <c r="CR151" s="151" t="s">
        <v>907</v>
      </c>
    </row>
    <row r="152" spans="90:96">
      <c r="CL152" s="147" t="s">
        <v>310</v>
      </c>
      <c r="CM152" s="148" t="s">
        <v>175</v>
      </c>
      <c r="CN152" s="148">
        <v>25220</v>
      </c>
      <c r="CO152" s="149" t="s">
        <v>908</v>
      </c>
      <c r="CP152" s="148" t="s">
        <v>267</v>
      </c>
      <c r="CQ152" s="150">
        <v>1</v>
      </c>
      <c r="CR152" s="151" t="s">
        <v>909</v>
      </c>
    </row>
    <row r="153" spans="90:96">
      <c r="CL153" s="147" t="s">
        <v>319</v>
      </c>
      <c r="CM153" s="148" t="s">
        <v>175</v>
      </c>
      <c r="CN153" s="148">
        <v>25040</v>
      </c>
      <c r="CO153" s="149" t="s">
        <v>910</v>
      </c>
      <c r="CP153" s="148" t="s">
        <v>336</v>
      </c>
      <c r="CQ153" s="150">
        <v>2</v>
      </c>
      <c r="CR153" s="151" t="s">
        <v>910</v>
      </c>
    </row>
    <row r="154" spans="90:96">
      <c r="CL154" s="147" t="s">
        <v>351</v>
      </c>
      <c r="CM154" s="148" t="s">
        <v>175</v>
      </c>
      <c r="CN154" s="148">
        <v>25030</v>
      </c>
      <c r="CO154" s="149" t="s">
        <v>911</v>
      </c>
      <c r="CP154" s="148" t="s">
        <v>336</v>
      </c>
      <c r="CQ154" s="150">
        <v>2</v>
      </c>
      <c r="CR154" s="151" t="s">
        <v>911</v>
      </c>
    </row>
    <row r="155" spans="90:96">
      <c r="CL155" s="147" t="s">
        <v>204</v>
      </c>
      <c r="CM155" s="148" t="s">
        <v>176</v>
      </c>
      <c r="CN155" s="148">
        <v>26031</v>
      </c>
      <c r="CO155" s="149" t="s">
        <v>912</v>
      </c>
      <c r="CP155" s="148" t="s">
        <v>160</v>
      </c>
      <c r="CQ155" s="150">
        <v>3</v>
      </c>
      <c r="CR155" s="151" t="s">
        <v>912</v>
      </c>
    </row>
    <row r="156" spans="90:96">
      <c r="CL156" s="147" t="s">
        <v>278</v>
      </c>
      <c r="CM156" s="148" t="s">
        <v>176</v>
      </c>
      <c r="CN156" s="148">
        <v>26010</v>
      </c>
      <c r="CO156" s="149" t="s">
        <v>913</v>
      </c>
      <c r="CP156" s="148" t="s">
        <v>160</v>
      </c>
      <c r="CQ156" s="150">
        <v>3</v>
      </c>
      <c r="CR156" s="151" t="s">
        <v>913</v>
      </c>
    </row>
    <row r="157" spans="90:96">
      <c r="CL157" s="147" t="s">
        <v>443</v>
      </c>
      <c r="CM157" s="148" t="s">
        <v>177</v>
      </c>
      <c r="CN157" s="148">
        <v>22151</v>
      </c>
      <c r="CO157" s="149" t="s">
        <v>914</v>
      </c>
      <c r="CP157" s="148" t="s">
        <v>160</v>
      </c>
      <c r="CQ157" s="150">
        <v>3</v>
      </c>
      <c r="CR157" s="151" t="s">
        <v>914</v>
      </c>
    </row>
    <row r="158" spans="90:96">
      <c r="CL158" s="147" t="s">
        <v>311</v>
      </c>
      <c r="CM158" s="148" t="s">
        <v>176</v>
      </c>
      <c r="CN158" s="148">
        <v>26080</v>
      </c>
      <c r="CO158" s="149" t="s">
        <v>915</v>
      </c>
      <c r="CP158" s="148" t="s">
        <v>336</v>
      </c>
      <c r="CQ158" s="150">
        <v>2</v>
      </c>
      <c r="CR158" s="151" t="s">
        <v>915</v>
      </c>
    </row>
    <row r="159" spans="90:96">
      <c r="CL159" s="147" t="s">
        <v>343</v>
      </c>
      <c r="CM159" s="148" t="s">
        <v>176</v>
      </c>
      <c r="CN159" s="148">
        <v>26110</v>
      </c>
      <c r="CO159" s="149" t="s">
        <v>916</v>
      </c>
      <c r="CP159" s="148" t="s">
        <v>336</v>
      </c>
      <c r="CQ159" s="150">
        <v>2</v>
      </c>
      <c r="CR159" s="151" t="s">
        <v>916</v>
      </c>
    </row>
    <row r="160" spans="90:96">
      <c r="CL160" s="147" t="s">
        <v>642</v>
      </c>
      <c r="CM160" s="148" t="s">
        <v>165</v>
      </c>
      <c r="CN160" s="148">
        <v>29042</v>
      </c>
      <c r="CO160" s="149" t="s">
        <v>917</v>
      </c>
      <c r="CP160" s="148" t="s">
        <v>160</v>
      </c>
      <c r="CQ160" s="150">
        <v>3</v>
      </c>
      <c r="CR160" s="151" t="s">
        <v>918</v>
      </c>
    </row>
    <row r="161" spans="90:96">
      <c r="CL161" s="147" t="s">
        <v>245</v>
      </c>
      <c r="CM161" s="148" t="s">
        <v>176</v>
      </c>
      <c r="CN161" s="148">
        <v>26052</v>
      </c>
      <c r="CO161" s="149" t="s">
        <v>919</v>
      </c>
      <c r="CP161" s="148" t="s">
        <v>160</v>
      </c>
      <c r="CQ161" s="150">
        <v>3</v>
      </c>
      <c r="CR161" s="151" t="s">
        <v>920</v>
      </c>
    </row>
    <row r="162" spans="90:96">
      <c r="CL162" s="147" t="s">
        <v>373</v>
      </c>
      <c r="CM162" s="148" t="s">
        <v>176</v>
      </c>
      <c r="CN162" s="148">
        <v>26050</v>
      </c>
      <c r="CO162" s="149" t="s">
        <v>921</v>
      </c>
      <c r="CP162" s="148" t="s">
        <v>336</v>
      </c>
      <c r="CQ162" s="150">
        <v>2</v>
      </c>
      <c r="CR162" s="151" t="s">
        <v>921</v>
      </c>
    </row>
    <row r="163" spans="90:96">
      <c r="CL163" s="147" t="s">
        <v>329</v>
      </c>
      <c r="CM163" s="148" t="s">
        <v>176</v>
      </c>
      <c r="CN163" s="148">
        <v>26051</v>
      </c>
      <c r="CO163" s="149" t="s">
        <v>922</v>
      </c>
      <c r="CP163" s="148" t="s">
        <v>160</v>
      </c>
      <c r="CQ163" s="150">
        <v>3</v>
      </c>
      <c r="CR163" s="151" t="s">
        <v>922</v>
      </c>
    </row>
    <row r="164" spans="90:96">
      <c r="CL164" s="147" t="s">
        <v>397</v>
      </c>
      <c r="CM164" s="148" t="s">
        <v>176</v>
      </c>
      <c r="CN164" s="148">
        <v>26170</v>
      </c>
      <c r="CO164" s="149" t="s">
        <v>923</v>
      </c>
      <c r="CP164" s="148" t="s">
        <v>267</v>
      </c>
      <c r="CQ164" s="150">
        <v>1</v>
      </c>
      <c r="CR164" s="151" t="s">
        <v>923</v>
      </c>
    </row>
    <row r="165" spans="90:96">
      <c r="CL165" s="147" t="s">
        <v>193</v>
      </c>
      <c r="CM165" s="148" t="s">
        <v>165</v>
      </c>
      <c r="CN165" s="148">
        <v>29051</v>
      </c>
      <c r="CO165" s="149" t="s">
        <v>924</v>
      </c>
      <c r="CP165" s="148" t="s">
        <v>160</v>
      </c>
      <c r="CQ165" s="150">
        <v>3</v>
      </c>
      <c r="CR165" s="151" t="s">
        <v>925</v>
      </c>
    </row>
    <row r="166" spans="90:96">
      <c r="CL166" s="147" t="s">
        <v>404</v>
      </c>
      <c r="CM166" s="148" t="s">
        <v>176</v>
      </c>
      <c r="CN166" s="148">
        <v>26020</v>
      </c>
      <c r="CO166" s="149" t="s">
        <v>926</v>
      </c>
      <c r="CP166" s="148" t="s">
        <v>336</v>
      </c>
      <c r="CQ166" s="150">
        <v>2</v>
      </c>
      <c r="CR166" s="151" t="s">
        <v>926</v>
      </c>
    </row>
    <row r="167" spans="90:96">
      <c r="CL167" s="147" t="s">
        <v>456</v>
      </c>
      <c r="CM167" s="148" t="s">
        <v>176</v>
      </c>
      <c r="CN167" s="148">
        <v>26030</v>
      </c>
      <c r="CO167" s="149" t="s">
        <v>927</v>
      </c>
      <c r="CP167" s="148" t="s">
        <v>336</v>
      </c>
      <c r="CQ167" s="150">
        <v>2</v>
      </c>
      <c r="CR167" s="151" t="s">
        <v>927</v>
      </c>
    </row>
    <row r="168" spans="90:96">
      <c r="CL168" s="147" t="s">
        <v>624</v>
      </c>
      <c r="CM168" s="148" t="s">
        <v>165</v>
      </c>
      <c r="CN168" s="148">
        <v>29021</v>
      </c>
      <c r="CO168" s="149" t="s">
        <v>928</v>
      </c>
      <c r="CP168" s="148" t="s">
        <v>160</v>
      </c>
      <c r="CQ168" s="150">
        <v>3</v>
      </c>
      <c r="CR168" s="151" t="s">
        <v>929</v>
      </c>
    </row>
    <row r="169" spans="90:96">
      <c r="CL169" s="147" t="s">
        <v>198</v>
      </c>
      <c r="CM169" s="148" t="s">
        <v>170</v>
      </c>
      <c r="CN169" s="148">
        <v>21201</v>
      </c>
      <c r="CO169" s="149" t="s">
        <v>930</v>
      </c>
      <c r="CP169" s="148" t="s">
        <v>160</v>
      </c>
      <c r="CQ169" s="150">
        <v>3</v>
      </c>
      <c r="CR169" s="151" t="s">
        <v>931</v>
      </c>
    </row>
    <row r="170" spans="90:96">
      <c r="CL170" s="147" t="s">
        <v>344</v>
      </c>
      <c r="CM170" s="148" t="s">
        <v>177</v>
      </c>
      <c r="CN170" s="148">
        <v>22120</v>
      </c>
      <c r="CO170" s="149" t="s">
        <v>932</v>
      </c>
      <c r="CP170" s="148" t="s">
        <v>160</v>
      </c>
      <c r="CQ170" s="150">
        <v>3</v>
      </c>
      <c r="CR170" s="151" t="s">
        <v>932</v>
      </c>
    </row>
    <row r="171" spans="90:96">
      <c r="CL171" s="147" t="s">
        <v>529</v>
      </c>
      <c r="CM171" s="148" t="s">
        <v>177</v>
      </c>
      <c r="CN171" s="148">
        <v>22072</v>
      </c>
      <c r="CO171" s="149" t="s">
        <v>933</v>
      </c>
      <c r="CP171" s="148" t="s">
        <v>160</v>
      </c>
      <c r="CQ171" s="150">
        <v>3</v>
      </c>
      <c r="CR171" s="151" t="s">
        <v>933</v>
      </c>
    </row>
    <row r="172" spans="90:96">
      <c r="CL172" s="147" t="s">
        <v>545</v>
      </c>
      <c r="CM172" s="148" t="s">
        <v>187</v>
      </c>
      <c r="CN172" s="148">
        <v>17074</v>
      </c>
      <c r="CO172" s="149" t="s">
        <v>934</v>
      </c>
      <c r="CP172" s="148" t="s">
        <v>160</v>
      </c>
      <c r="CQ172" s="150">
        <v>3</v>
      </c>
      <c r="CR172" s="151" t="s">
        <v>934</v>
      </c>
    </row>
    <row r="173" spans="90:96">
      <c r="CL173" s="147" t="s">
        <v>540</v>
      </c>
      <c r="CM173" s="148" t="s">
        <v>170</v>
      </c>
      <c r="CN173" s="148">
        <v>21131</v>
      </c>
      <c r="CO173" s="149" t="s">
        <v>935</v>
      </c>
      <c r="CP173" s="148" t="s">
        <v>160</v>
      </c>
      <c r="CQ173" s="150">
        <v>3</v>
      </c>
      <c r="CR173" s="151" t="s">
        <v>936</v>
      </c>
    </row>
    <row r="174" spans="90:96">
      <c r="CL174" s="147" t="s">
        <v>374</v>
      </c>
      <c r="CM174" s="148" t="s">
        <v>177</v>
      </c>
      <c r="CN174" s="148">
        <v>22011</v>
      </c>
      <c r="CO174" s="149" t="s">
        <v>937</v>
      </c>
      <c r="CP174" s="148" t="s">
        <v>160</v>
      </c>
      <c r="CQ174" s="150">
        <v>3</v>
      </c>
      <c r="CR174" s="151" t="s">
        <v>937</v>
      </c>
    </row>
    <row r="175" spans="90:96">
      <c r="CL175" s="147" t="s">
        <v>515</v>
      </c>
      <c r="CM175" s="148" t="s">
        <v>177</v>
      </c>
      <c r="CN175" s="148">
        <v>22021</v>
      </c>
      <c r="CO175" s="149" t="s">
        <v>938</v>
      </c>
      <c r="CP175" s="148" t="s">
        <v>336</v>
      </c>
      <c r="CQ175" s="150">
        <v>2</v>
      </c>
      <c r="CR175" s="151" t="s">
        <v>938</v>
      </c>
    </row>
    <row r="176" spans="90:96">
      <c r="CL176" s="147" t="s">
        <v>557</v>
      </c>
      <c r="CM176" s="148" t="s">
        <v>170</v>
      </c>
      <c r="CN176" s="148">
        <v>21212</v>
      </c>
      <c r="CO176" s="149" t="s">
        <v>939</v>
      </c>
      <c r="CP176" s="148" t="s">
        <v>160</v>
      </c>
      <c r="CQ176" s="150">
        <v>3</v>
      </c>
      <c r="CR176" s="151" t="s">
        <v>940</v>
      </c>
    </row>
    <row r="177" spans="90:96">
      <c r="CL177" s="147" t="s">
        <v>585</v>
      </c>
      <c r="CM177" s="148" t="s">
        <v>170</v>
      </c>
      <c r="CN177" s="148">
        <v>21210</v>
      </c>
      <c r="CO177" s="149" t="s">
        <v>941</v>
      </c>
      <c r="CP177" s="148" t="s">
        <v>160</v>
      </c>
      <c r="CQ177" s="150">
        <v>3</v>
      </c>
      <c r="CR177" s="151" t="s">
        <v>942</v>
      </c>
    </row>
    <row r="178" spans="90:96">
      <c r="CL178" s="147" t="s">
        <v>246</v>
      </c>
      <c r="CM178" s="148" t="s">
        <v>177</v>
      </c>
      <c r="CN178" s="148">
        <v>22080</v>
      </c>
      <c r="CO178" s="149" t="s">
        <v>943</v>
      </c>
      <c r="CP178" s="148" t="s">
        <v>160</v>
      </c>
      <c r="CQ178" s="150">
        <v>3</v>
      </c>
      <c r="CR178" s="151" t="s">
        <v>944</v>
      </c>
    </row>
    <row r="179" spans="90:96">
      <c r="CL179" s="147" t="s">
        <v>398</v>
      </c>
      <c r="CM179" s="148" t="s">
        <v>177</v>
      </c>
      <c r="CN179" s="148">
        <v>22090</v>
      </c>
      <c r="CO179" s="149" t="s">
        <v>945</v>
      </c>
      <c r="CP179" s="148" t="s">
        <v>336</v>
      </c>
      <c r="CQ179" s="150">
        <v>2</v>
      </c>
      <c r="CR179" s="151" t="s">
        <v>945</v>
      </c>
    </row>
    <row r="180" spans="90:96">
      <c r="CL180" s="147" t="s">
        <v>415</v>
      </c>
      <c r="CM180" s="148" t="s">
        <v>177</v>
      </c>
      <c r="CN180" s="148">
        <v>22081</v>
      </c>
      <c r="CO180" s="149" t="s">
        <v>946</v>
      </c>
      <c r="CP180" s="148" t="s">
        <v>160</v>
      </c>
      <c r="CQ180" s="150">
        <v>3</v>
      </c>
      <c r="CR180" s="151" t="s">
        <v>946</v>
      </c>
    </row>
    <row r="181" spans="90:96">
      <c r="CL181" s="147" t="s">
        <v>489</v>
      </c>
      <c r="CM181" s="148" t="s">
        <v>177</v>
      </c>
      <c r="CN181" s="148">
        <v>22050</v>
      </c>
      <c r="CO181" s="149" t="s">
        <v>947</v>
      </c>
      <c r="CP181" s="148" t="s">
        <v>160</v>
      </c>
      <c r="CQ181" s="150">
        <v>3</v>
      </c>
      <c r="CR181" s="151" t="s">
        <v>948</v>
      </c>
    </row>
    <row r="182" spans="90:96">
      <c r="CL182" s="147" t="s">
        <v>510</v>
      </c>
      <c r="CM182" s="148" t="s">
        <v>177</v>
      </c>
      <c r="CN182" s="148">
        <v>22071</v>
      </c>
      <c r="CO182" s="149" t="s">
        <v>949</v>
      </c>
      <c r="CP182" s="148" t="s">
        <v>160</v>
      </c>
      <c r="CQ182" s="150">
        <v>3</v>
      </c>
      <c r="CR182" s="151" t="s">
        <v>950</v>
      </c>
    </row>
    <row r="183" spans="90:96">
      <c r="CL183" s="147" t="s">
        <v>577</v>
      </c>
      <c r="CM183" s="148" t="s">
        <v>177</v>
      </c>
      <c r="CN183" s="148">
        <v>22070</v>
      </c>
      <c r="CO183" s="149" t="s">
        <v>951</v>
      </c>
      <c r="CP183" s="148" t="s">
        <v>160</v>
      </c>
      <c r="CQ183" s="150">
        <v>3</v>
      </c>
      <c r="CR183" s="151" t="s">
        <v>952</v>
      </c>
    </row>
    <row r="184" spans="90:96">
      <c r="CL184" s="147" t="s">
        <v>451</v>
      </c>
      <c r="CM184" s="148" t="s">
        <v>177</v>
      </c>
      <c r="CN184" s="148">
        <v>22020</v>
      </c>
      <c r="CO184" s="149" t="s">
        <v>953</v>
      </c>
      <c r="CP184" s="148" t="s">
        <v>336</v>
      </c>
      <c r="CQ184" s="150">
        <v>2</v>
      </c>
      <c r="CR184" s="151" t="s">
        <v>954</v>
      </c>
    </row>
    <row r="185" spans="90:96">
      <c r="CL185" s="147" t="s">
        <v>496</v>
      </c>
      <c r="CM185" s="148" t="s">
        <v>177</v>
      </c>
      <c r="CN185" s="148">
        <v>22130</v>
      </c>
      <c r="CO185" s="149" t="s">
        <v>955</v>
      </c>
      <c r="CP185" s="148" t="s">
        <v>336</v>
      </c>
      <c r="CQ185" s="150">
        <v>2</v>
      </c>
      <c r="CR185" s="151" t="s">
        <v>955</v>
      </c>
    </row>
    <row r="186" spans="90:96">
      <c r="CL186" s="147" t="s">
        <v>561</v>
      </c>
      <c r="CM186" s="148" t="s">
        <v>177</v>
      </c>
      <c r="CN186" s="148">
        <v>22152</v>
      </c>
      <c r="CO186" s="149" t="s">
        <v>956</v>
      </c>
      <c r="CP186" s="148" t="s">
        <v>160</v>
      </c>
      <c r="CQ186" s="150">
        <v>3</v>
      </c>
      <c r="CR186" s="151" t="s">
        <v>957</v>
      </c>
    </row>
    <row r="187" spans="90:96">
      <c r="CL187" s="147" t="s">
        <v>279</v>
      </c>
      <c r="CM187" s="148" t="s">
        <v>177</v>
      </c>
      <c r="CN187" s="148">
        <v>22111</v>
      </c>
      <c r="CO187" s="149" t="s">
        <v>958</v>
      </c>
      <c r="CP187" s="148" t="s">
        <v>160</v>
      </c>
      <c r="CQ187" s="150">
        <v>3</v>
      </c>
      <c r="CR187" s="151" t="s">
        <v>958</v>
      </c>
    </row>
    <row r="188" spans="90:96">
      <c r="CL188" s="147" t="s">
        <v>544</v>
      </c>
      <c r="CM188" s="148" t="s">
        <v>177</v>
      </c>
      <c r="CN188" s="148">
        <v>22110</v>
      </c>
      <c r="CO188" s="149" t="s">
        <v>959</v>
      </c>
      <c r="CP188" s="148" t="s">
        <v>160</v>
      </c>
      <c r="CQ188" s="150">
        <v>3</v>
      </c>
      <c r="CR188" s="151" t="s">
        <v>960</v>
      </c>
    </row>
    <row r="189" spans="90:96">
      <c r="CL189" s="147" t="s">
        <v>467</v>
      </c>
      <c r="CM189" s="148" t="s">
        <v>177</v>
      </c>
      <c r="CN189" s="148">
        <v>22061</v>
      </c>
      <c r="CO189" s="149" t="s">
        <v>961</v>
      </c>
      <c r="CP189" s="148" t="s">
        <v>160</v>
      </c>
      <c r="CQ189" s="150">
        <v>3</v>
      </c>
      <c r="CR189" s="151" t="s">
        <v>962</v>
      </c>
    </row>
    <row r="190" spans="90:96">
      <c r="CL190" s="147" t="s">
        <v>618</v>
      </c>
      <c r="CM190" s="148" t="s">
        <v>177</v>
      </c>
      <c r="CN190" s="148">
        <v>22030</v>
      </c>
      <c r="CO190" s="149" t="s">
        <v>963</v>
      </c>
      <c r="CP190" s="148" t="s">
        <v>267</v>
      </c>
      <c r="CQ190" s="150">
        <v>1</v>
      </c>
      <c r="CR190" s="151" t="s">
        <v>963</v>
      </c>
    </row>
    <row r="191" spans="90:96">
      <c r="CL191" s="147" t="s">
        <v>208</v>
      </c>
      <c r="CM191" s="148" t="s">
        <v>180</v>
      </c>
      <c r="CN191" s="148">
        <v>24110</v>
      </c>
      <c r="CO191" s="149" t="s">
        <v>964</v>
      </c>
      <c r="CP191" s="148" t="s">
        <v>336</v>
      </c>
      <c r="CQ191" s="150">
        <v>2</v>
      </c>
      <c r="CR191" s="151" t="s">
        <v>965</v>
      </c>
    </row>
    <row r="192" spans="90:96">
      <c r="CL192" s="147" t="s">
        <v>248</v>
      </c>
      <c r="CM192" s="148" t="s">
        <v>180</v>
      </c>
      <c r="CN192" s="148">
        <v>24120</v>
      </c>
      <c r="CO192" s="149" t="s">
        <v>966</v>
      </c>
      <c r="CP192" s="148" t="s">
        <v>336</v>
      </c>
      <c r="CQ192" s="150">
        <v>2</v>
      </c>
      <c r="CR192" s="151" t="s">
        <v>966</v>
      </c>
    </row>
    <row r="193" spans="90:96">
      <c r="CL193" s="147" t="s">
        <v>282</v>
      </c>
      <c r="CM193" s="148" t="s">
        <v>180</v>
      </c>
      <c r="CN193" s="148">
        <v>24010</v>
      </c>
      <c r="CO193" s="149" t="s">
        <v>967</v>
      </c>
      <c r="CP193" s="148" t="s">
        <v>336</v>
      </c>
      <c r="CQ193" s="150">
        <v>2</v>
      </c>
      <c r="CR193" s="151" t="s">
        <v>968</v>
      </c>
    </row>
    <row r="194" spans="90:96">
      <c r="CL194" s="147" t="s">
        <v>313</v>
      </c>
      <c r="CM194" s="148" t="s">
        <v>180</v>
      </c>
      <c r="CN194" s="148">
        <v>24180</v>
      </c>
      <c r="CO194" s="149" t="s">
        <v>969</v>
      </c>
      <c r="CP194" s="148" t="s">
        <v>267</v>
      </c>
      <c r="CQ194" s="150">
        <v>1</v>
      </c>
      <c r="CR194" s="151" t="s">
        <v>969</v>
      </c>
    </row>
    <row r="195" spans="90:96">
      <c r="CL195" s="147" t="s">
        <v>320</v>
      </c>
      <c r="CM195" s="148" t="s">
        <v>180</v>
      </c>
      <c r="CN195" s="148">
        <v>24060</v>
      </c>
      <c r="CO195" s="149" t="s">
        <v>970</v>
      </c>
      <c r="CP195" s="148" t="s">
        <v>336</v>
      </c>
      <c r="CQ195" s="150">
        <v>2</v>
      </c>
      <c r="CR195" s="151" t="s">
        <v>970</v>
      </c>
    </row>
    <row r="196" spans="90:96">
      <c r="CL196" s="147" t="s">
        <v>213</v>
      </c>
      <c r="CM196" s="148" t="s">
        <v>185</v>
      </c>
      <c r="CN196" s="148">
        <v>28110</v>
      </c>
      <c r="CO196" s="149" t="s">
        <v>971</v>
      </c>
      <c r="CP196" s="148" t="s">
        <v>267</v>
      </c>
      <c r="CQ196" s="150">
        <v>1</v>
      </c>
      <c r="CR196" s="151" t="s">
        <v>971</v>
      </c>
    </row>
    <row r="197" spans="90:96">
      <c r="CL197" s="147" t="s">
        <v>217</v>
      </c>
      <c r="CM197" s="148" t="s">
        <v>185</v>
      </c>
      <c r="CN197" s="148">
        <v>28010</v>
      </c>
      <c r="CO197" s="149" t="s">
        <v>972</v>
      </c>
      <c r="CP197" s="148" t="s">
        <v>336</v>
      </c>
      <c r="CQ197" s="150">
        <v>2</v>
      </c>
      <c r="CR197" s="151" t="s">
        <v>973</v>
      </c>
    </row>
    <row r="198" spans="90:96">
      <c r="CL198" s="147" t="s">
        <v>189</v>
      </c>
      <c r="CM198" s="148" t="s">
        <v>161</v>
      </c>
      <c r="CN198" s="148">
        <v>12050</v>
      </c>
      <c r="CO198" s="149" t="s">
        <v>974</v>
      </c>
      <c r="CP198" s="148" t="s">
        <v>160</v>
      </c>
      <c r="CQ198" s="150">
        <v>3</v>
      </c>
      <c r="CR198" s="151" t="s">
        <v>975</v>
      </c>
    </row>
    <row r="199" spans="90:96">
      <c r="CL199" s="147" t="s">
        <v>232</v>
      </c>
      <c r="CM199" s="148" t="s">
        <v>161</v>
      </c>
      <c r="CN199" s="148">
        <v>12010</v>
      </c>
      <c r="CO199" s="149" t="s">
        <v>976</v>
      </c>
      <c r="CP199" s="148" t="s">
        <v>160</v>
      </c>
      <c r="CQ199" s="150">
        <v>3</v>
      </c>
      <c r="CR199" s="151" t="s">
        <v>976</v>
      </c>
    </row>
    <row r="200" spans="90:96">
      <c r="CL200" s="147" t="s">
        <v>269</v>
      </c>
      <c r="CM200" s="148" t="s">
        <v>161</v>
      </c>
      <c r="CN200" s="148">
        <v>12040</v>
      </c>
      <c r="CO200" s="149" t="s">
        <v>977</v>
      </c>
      <c r="CP200" s="148" t="s">
        <v>267</v>
      </c>
      <c r="CQ200" s="150">
        <v>1</v>
      </c>
      <c r="CR200" s="151" t="s">
        <v>977</v>
      </c>
    </row>
    <row r="201" spans="90:96">
      <c r="CL201" s="147" t="s">
        <v>285</v>
      </c>
      <c r="CM201" s="148" t="s">
        <v>161</v>
      </c>
      <c r="CN201" s="148">
        <v>12030</v>
      </c>
      <c r="CO201" s="149" t="s">
        <v>978</v>
      </c>
      <c r="CP201" s="148" t="s">
        <v>160</v>
      </c>
      <c r="CQ201" s="150">
        <v>3</v>
      </c>
      <c r="CR201" s="151" t="s">
        <v>978</v>
      </c>
    </row>
    <row r="202" spans="90:96">
      <c r="CL202" s="147" t="s">
        <v>316</v>
      </c>
      <c r="CM202" s="148" t="s">
        <v>161</v>
      </c>
      <c r="CN202" s="148">
        <v>12020</v>
      </c>
      <c r="CO202" s="149" t="s">
        <v>979</v>
      </c>
      <c r="CP202" s="148" t="s">
        <v>160</v>
      </c>
      <c r="CQ202" s="150">
        <v>3</v>
      </c>
      <c r="CR202" s="151" t="s">
        <v>980</v>
      </c>
    </row>
    <row r="203" spans="90:96">
      <c r="CL203" s="147" t="s">
        <v>234</v>
      </c>
      <c r="CM203" s="148" t="s">
        <v>163</v>
      </c>
      <c r="CN203" s="148">
        <v>13110</v>
      </c>
      <c r="CO203" s="149" t="s">
        <v>981</v>
      </c>
      <c r="CP203" s="148" t="s">
        <v>160</v>
      </c>
      <c r="CQ203" s="150">
        <v>3</v>
      </c>
      <c r="CR203" s="151" t="s">
        <v>981</v>
      </c>
    </row>
    <row r="204" spans="90:96">
      <c r="CL204" s="147" t="s">
        <v>270</v>
      </c>
      <c r="CM204" s="148" t="s">
        <v>163</v>
      </c>
      <c r="CN204" s="148">
        <v>13041</v>
      </c>
      <c r="CO204" s="149" t="s">
        <v>982</v>
      </c>
      <c r="CP204" s="148" t="s">
        <v>160</v>
      </c>
      <c r="CQ204" s="150">
        <v>3</v>
      </c>
      <c r="CR204" s="151" t="s">
        <v>982</v>
      </c>
    </row>
    <row r="205" spans="90:96">
      <c r="CL205" s="147" t="s">
        <v>337</v>
      </c>
      <c r="CM205" s="148" t="s">
        <v>163</v>
      </c>
      <c r="CN205" s="148">
        <v>13060</v>
      </c>
      <c r="CO205" s="149" t="s">
        <v>983</v>
      </c>
      <c r="CP205" s="148" t="s">
        <v>160</v>
      </c>
      <c r="CQ205" s="150">
        <v>3</v>
      </c>
      <c r="CR205" s="151" t="s">
        <v>983</v>
      </c>
    </row>
    <row r="206" spans="90:96">
      <c r="CL206" s="147" t="s">
        <v>366</v>
      </c>
      <c r="CM206" s="148" t="s">
        <v>163</v>
      </c>
      <c r="CN206" s="148">
        <v>13061</v>
      </c>
      <c r="CO206" s="149" t="s">
        <v>984</v>
      </c>
      <c r="CP206" s="148" t="s">
        <v>160</v>
      </c>
      <c r="CQ206" s="150">
        <v>3</v>
      </c>
      <c r="CR206" s="151" t="s">
        <v>985</v>
      </c>
    </row>
    <row r="207" spans="90:96">
      <c r="CL207" s="147" t="s">
        <v>395</v>
      </c>
      <c r="CM207" s="148" t="s">
        <v>163</v>
      </c>
      <c r="CN207" s="148">
        <v>13040</v>
      </c>
      <c r="CO207" s="149" t="s">
        <v>986</v>
      </c>
      <c r="CP207" s="148" t="s">
        <v>160</v>
      </c>
      <c r="CQ207" s="150">
        <v>3</v>
      </c>
      <c r="CR207" s="151" t="s">
        <v>987</v>
      </c>
    </row>
    <row r="208" spans="90:96">
      <c r="CL208" s="147" t="s">
        <v>300</v>
      </c>
      <c r="CM208" s="148" t="s">
        <v>163</v>
      </c>
      <c r="CN208" s="148">
        <v>13072</v>
      </c>
      <c r="CO208" s="149" t="s">
        <v>988</v>
      </c>
      <c r="CP208" s="148" t="s">
        <v>160</v>
      </c>
      <c r="CQ208" s="150">
        <v>3</v>
      </c>
      <c r="CR208" s="151" t="s">
        <v>988</v>
      </c>
    </row>
    <row r="209" spans="90:96">
      <c r="CL209" s="147" t="s">
        <v>448</v>
      </c>
      <c r="CM209" s="148" t="s">
        <v>163</v>
      </c>
      <c r="CN209" s="148">
        <v>13090</v>
      </c>
      <c r="CO209" s="149" t="s">
        <v>989</v>
      </c>
      <c r="CP209" s="148" t="s">
        <v>336</v>
      </c>
      <c r="CQ209" s="150">
        <v>2</v>
      </c>
      <c r="CR209" s="151" t="s">
        <v>989</v>
      </c>
    </row>
    <row r="210" spans="90:96">
      <c r="CL210" s="147" t="s">
        <v>459</v>
      </c>
      <c r="CM210" s="148" t="s">
        <v>163</v>
      </c>
      <c r="CN210" s="148">
        <v>13091</v>
      </c>
      <c r="CO210" s="149" t="s">
        <v>990</v>
      </c>
      <c r="CP210" s="148" t="s">
        <v>160</v>
      </c>
      <c r="CQ210" s="150">
        <v>3</v>
      </c>
      <c r="CR210" s="151" t="s">
        <v>990</v>
      </c>
    </row>
    <row r="211" spans="90:96">
      <c r="CL211" s="147" t="s">
        <v>514</v>
      </c>
      <c r="CM211" s="148" t="s">
        <v>163</v>
      </c>
      <c r="CN211" s="148">
        <v>13070</v>
      </c>
      <c r="CO211" s="149" t="s">
        <v>991</v>
      </c>
      <c r="CP211" s="148" t="s">
        <v>267</v>
      </c>
      <c r="CQ211" s="150">
        <v>1</v>
      </c>
      <c r="CR211" s="151" t="s">
        <v>991</v>
      </c>
    </row>
    <row r="212" spans="90:96">
      <c r="CL212" s="147" t="s">
        <v>504</v>
      </c>
      <c r="CM212" s="148" t="s">
        <v>163</v>
      </c>
      <c r="CN212" s="148">
        <v>13131</v>
      </c>
      <c r="CO212" s="149" t="s">
        <v>992</v>
      </c>
      <c r="CP212" s="148" t="s">
        <v>160</v>
      </c>
      <c r="CQ212" s="150">
        <v>3</v>
      </c>
      <c r="CR212" s="151" t="s">
        <v>993</v>
      </c>
    </row>
    <row r="213" spans="90:96">
      <c r="CL213" s="147" t="s">
        <v>538</v>
      </c>
      <c r="CM213" s="148" t="s">
        <v>163</v>
      </c>
      <c r="CN213" s="148">
        <v>13010</v>
      </c>
      <c r="CO213" s="149" t="s">
        <v>994</v>
      </c>
      <c r="CP213" s="148" t="s">
        <v>160</v>
      </c>
      <c r="CQ213" s="150">
        <v>3</v>
      </c>
      <c r="CR213" s="151" t="s">
        <v>995</v>
      </c>
    </row>
    <row r="214" spans="90:96">
      <c r="CL214" s="147" t="s">
        <v>595</v>
      </c>
      <c r="CM214" s="148" t="s">
        <v>163</v>
      </c>
      <c r="CN214" s="148">
        <v>13080</v>
      </c>
      <c r="CO214" s="149" t="s">
        <v>996</v>
      </c>
      <c r="CP214" s="148" t="s">
        <v>336</v>
      </c>
      <c r="CQ214" s="150">
        <v>2</v>
      </c>
      <c r="CR214" s="151" t="s">
        <v>996</v>
      </c>
    </row>
    <row r="215" spans="90:96">
      <c r="CL215" s="147" t="s">
        <v>523</v>
      </c>
      <c r="CM215" s="148" t="s">
        <v>163</v>
      </c>
      <c r="CN215" s="148">
        <v>13020</v>
      </c>
      <c r="CO215" s="149" t="s">
        <v>997</v>
      </c>
      <c r="CP215" s="148" t="s">
        <v>160</v>
      </c>
      <c r="CQ215" s="150">
        <v>3</v>
      </c>
      <c r="CR215" s="151" t="s">
        <v>998</v>
      </c>
    </row>
    <row r="216" spans="90:96">
      <c r="CL216" s="147" t="s">
        <v>571</v>
      </c>
      <c r="CM216" s="148" t="s">
        <v>163</v>
      </c>
      <c r="CN216" s="148">
        <v>13100</v>
      </c>
      <c r="CO216" s="149" t="s">
        <v>999</v>
      </c>
      <c r="CP216" s="148" t="s">
        <v>160</v>
      </c>
      <c r="CQ216" s="150">
        <v>3</v>
      </c>
      <c r="CR216" s="151" t="s">
        <v>999</v>
      </c>
    </row>
    <row r="217" spans="90:96">
      <c r="CL217" s="147" t="s">
        <v>583</v>
      </c>
      <c r="CM217" s="148" t="s">
        <v>163</v>
      </c>
      <c r="CN217" s="148">
        <v>13030</v>
      </c>
      <c r="CO217" s="149" t="s">
        <v>1000</v>
      </c>
      <c r="CP217" s="148" t="s">
        <v>160</v>
      </c>
      <c r="CQ217" s="150">
        <v>3</v>
      </c>
      <c r="CR217" s="151" t="s">
        <v>1000</v>
      </c>
    </row>
    <row r="218" spans="90:96">
      <c r="CL218" s="147" t="s">
        <v>602</v>
      </c>
      <c r="CM218" s="148" t="s">
        <v>163</v>
      </c>
      <c r="CN218" s="148">
        <v>13050</v>
      </c>
      <c r="CO218" s="149" t="s">
        <v>1001</v>
      </c>
      <c r="CP218" s="148" t="s">
        <v>160</v>
      </c>
      <c r="CQ218" s="150">
        <v>3</v>
      </c>
      <c r="CR218" s="151" t="s">
        <v>1002</v>
      </c>
    </row>
    <row r="219" spans="90:96">
      <c r="CL219" s="147" t="s">
        <v>192</v>
      </c>
      <c r="CM219" s="148" t="s">
        <v>164</v>
      </c>
      <c r="CN219" s="148">
        <v>16020</v>
      </c>
      <c r="CO219" s="149" t="s">
        <v>1003</v>
      </c>
      <c r="CP219" s="148" t="s">
        <v>160</v>
      </c>
      <c r="CQ219" s="150">
        <v>3</v>
      </c>
      <c r="CR219" s="151" t="s">
        <v>1004</v>
      </c>
    </row>
    <row r="220" spans="90:96">
      <c r="CL220" s="147" t="s">
        <v>235</v>
      </c>
      <c r="CM220" s="148" t="s">
        <v>164</v>
      </c>
      <c r="CN220" s="148">
        <v>16040</v>
      </c>
      <c r="CO220" s="149" t="s">
        <v>1005</v>
      </c>
      <c r="CP220" s="148" t="s">
        <v>160</v>
      </c>
      <c r="CQ220" s="150">
        <v>3</v>
      </c>
      <c r="CR220" s="151" t="s">
        <v>1005</v>
      </c>
    </row>
    <row r="221" spans="90:96">
      <c r="CL221" s="147" t="s">
        <v>271</v>
      </c>
      <c r="CM221" s="148" t="s">
        <v>164</v>
      </c>
      <c r="CN221" s="148">
        <v>16030</v>
      </c>
      <c r="CO221" s="149" t="s">
        <v>1006</v>
      </c>
      <c r="CP221" s="148" t="s">
        <v>267</v>
      </c>
      <c r="CQ221" s="150">
        <v>1</v>
      </c>
      <c r="CR221" s="151" t="s">
        <v>1007</v>
      </c>
    </row>
    <row r="222" spans="90:96">
      <c r="CL222" s="147" t="s">
        <v>286</v>
      </c>
      <c r="CM222" s="148" t="s">
        <v>164</v>
      </c>
      <c r="CN222" s="148">
        <v>16010</v>
      </c>
      <c r="CO222" s="149" t="s">
        <v>1008</v>
      </c>
      <c r="CP222" s="148" t="s">
        <v>160</v>
      </c>
      <c r="CQ222" s="150">
        <v>3</v>
      </c>
      <c r="CR222" s="151" t="s">
        <v>1008</v>
      </c>
    </row>
    <row r="223" spans="90:96">
      <c r="CL223" s="147" t="s">
        <v>317</v>
      </c>
      <c r="CM223" s="148" t="s">
        <v>164</v>
      </c>
      <c r="CN223" s="148">
        <v>16031</v>
      </c>
      <c r="CO223" s="149" t="s">
        <v>1009</v>
      </c>
      <c r="CP223" s="148" t="s">
        <v>160</v>
      </c>
      <c r="CQ223" s="150">
        <v>3</v>
      </c>
      <c r="CR223" s="151" t="s">
        <v>1009</v>
      </c>
    </row>
    <row r="224" spans="90:96">
      <c r="CL224" s="147" t="s">
        <v>305</v>
      </c>
      <c r="CM224" s="148" t="s">
        <v>170</v>
      </c>
      <c r="CN224" s="148">
        <v>21100</v>
      </c>
      <c r="CO224" s="149" t="s">
        <v>1010</v>
      </c>
      <c r="CP224" s="148" t="s">
        <v>336</v>
      </c>
      <c r="CQ224" s="150">
        <v>2</v>
      </c>
      <c r="CR224" s="151" t="s">
        <v>1010</v>
      </c>
    </row>
    <row r="225" spans="90:96">
      <c r="CL225" s="147" t="s">
        <v>340</v>
      </c>
      <c r="CM225" s="148" t="s">
        <v>170</v>
      </c>
      <c r="CN225" s="148">
        <v>21200</v>
      </c>
      <c r="CO225" s="149" t="s">
        <v>1011</v>
      </c>
      <c r="CP225" s="148" t="s">
        <v>336</v>
      </c>
      <c r="CQ225" s="150">
        <v>2</v>
      </c>
      <c r="CR225" s="151" t="s">
        <v>1011</v>
      </c>
    </row>
    <row r="226" spans="90:96">
      <c r="CL226" s="147" t="s">
        <v>205</v>
      </c>
      <c r="CM226" s="148" t="s">
        <v>177</v>
      </c>
      <c r="CN226" s="148">
        <v>22121</v>
      </c>
      <c r="CO226" s="149" t="s">
        <v>1012</v>
      </c>
      <c r="CP226" s="148" t="s">
        <v>160</v>
      </c>
      <c r="CQ226" s="150">
        <v>3</v>
      </c>
      <c r="CR226" s="151" t="s">
        <v>1012</v>
      </c>
    </row>
    <row r="227" spans="90:96">
      <c r="CL227" s="147" t="s">
        <v>370</v>
      </c>
      <c r="CM227" s="148" t="s">
        <v>170</v>
      </c>
      <c r="CN227" s="148">
        <v>21040</v>
      </c>
      <c r="CO227" s="149" t="s">
        <v>1013</v>
      </c>
      <c r="CP227" s="148" t="s">
        <v>336</v>
      </c>
      <c r="CQ227" s="150">
        <v>2</v>
      </c>
      <c r="CR227" s="151" t="s">
        <v>1013</v>
      </c>
    </row>
    <row r="228" spans="90:96">
      <c r="CL228" s="147" t="s">
        <v>473</v>
      </c>
      <c r="CM228" s="148" t="s">
        <v>170</v>
      </c>
      <c r="CN228" s="148">
        <v>21140</v>
      </c>
      <c r="CO228" s="149" t="s">
        <v>1014</v>
      </c>
      <c r="CP228" s="148" t="s">
        <v>336</v>
      </c>
      <c r="CQ228" s="150">
        <v>2</v>
      </c>
      <c r="CR228" s="151" t="s">
        <v>1014</v>
      </c>
    </row>
    <row r="229" spans="90:96">
      <c r="CL229" s="147" t="s">
        <v>410</v>
      </c>
      <c r="CM229" s="148" t="s">
        <v>170</v>
      </c>
      <c r="CN229" s="148">
        <v>21160</v>
      </c>
      <c r="CO229" s="149" t="s">
        <v>1015</v>
      </c>
      <c r="CP229" s="148" t="s">
        <v>160</v>
      </c>
      <c r="CQ229" s="150">
        <v>3</v>
      </c>
      <c r="CR229" s="151" t="s">
        <v>1015</v>
      </c>
    </row>
    <row r="230" spans="90:96">
      <c r="CL230" s="147" t="s">
        <v>240</v>
      </c>
      <c r="CM230" s="148" t="s">
        <v>170</v>
      </c>
      <c r="CN230" s="148">
        <v>21092</v>
      </c>
      <c r="CO230" s="149" t="s">
        <v>1016</v>
      </c>
      <c r="CP230" s="148" t="s">
        <v>160</v>
      </c>
      <c r="CQ230" s="150">
        <v>3</v>
      </c>
      <c r="CR230" s="151" t="s">
        <v>1017</v>
      </c>
    </row>
    <row r="231" spans="90:96">
      <c r="CL231" s="147" t="s">
        <v>592</v>
      </c>
      <c r="CM231" s="148" t="s">
        <v>170</v>
      </c>
      <c r="CN231" s="148">
        <v>21111</v>
      </c>
      <c r="CO231" s="149" t="s">
        <v>1018</v>
      </c>
      <c r="CP231" s="148" t="s">
        <v>336</v>
      </c>
      <c r="CQ231" s="150">
        <v>2</v>
      </c>
      <c r="CR231" s="151" t="s">
        <v>1019</v>
      </c>
    </row>
    <row r="232" spans="90:96">
      <c r="CL232" s="147" t="s">
        <v>609</v>
      </c>
      <c r="CM232" s="148" t="s">
        <v>170</v>
      </c>
      <c r="CN232" s="148">
        <v>21090</v>
      </c>
      <c r="CO232" s="149" t="s">
        <v>1020</v>
      </c>
      <c r="CP232" s="148" t="s">
        <v>336</v>
      </c>
      <c r="CQ232" s="150">
        <v>2</v>
      </c>
      <c r="CR232" s="151" t="s">
        <v>1020</v>
      </c>
    </row>
    <row r="233" spans="90:96">
      <c r="CL233" s="147" t="s">
        <v>573</v>
      </c>
      <c r="CM233" s="148" t="s">
        <v>170</v>
      </c>
      <c r="CN233" s="148">
        <v>21093</v>
      </c>
      <c r="CO233" s="149" t="s">
        <v>1021</v>
      </c>
      <c r="CP233" s="148" t="s">
        <v>160</v>
      </c>
      <c r="CQ233" s="150">
        <v>3</v>
      </c>
      <c r="CR233" s="151" t="s">
        <v>1022</v>
      </c>
    </row>
    <row r="234" spans="90:96">
      <c r="CL234" s="147" t="s">
        <v>414</v>
      </c>
      <c r="CM234" s="148" t="s">
        <v>174</v>
      </c>
      <c r="CN234" s="148">
        <v>15171</v>
      </c>
      <c r="CO234" s="149" t="s">
        <v>1023</v>
      </c>
      <c r="CP234" s="148" t="s">
        <v>160</v>
      </c>
      <c r="CQ234" s="150">
        <v>3</v>
      </c>
      <c r="CR234" s="151" t="s">
        <v>1023</v>
      </c>
    </row>
    <row r="235" spans="90:96">
      <c r="CL235" s="147" t="s">
        <v>606</v>
      </c>
      <c r="CM235" s="148" t="s">
        <v>174</v>
      </c>
      <c r="CN235" s="148">
        <v>15172</v>
      </c>
      <c r="CO235" s="149" t="s">
        <v>1024</v>
      </c>
      <c r="CP235" s="148" t="s">
        <v>160</v>
      </c>
      <c r="CQ235" s="150">
        <v>3</v>
      </c>
      <c r="CR235" s="151" t="s">
        <v>1025</v>
      </c>
    </row>
    <row r="236" spans="90:96">
      <c r="CL236" s="147" t="s">
        <v>644</v>
      </c>
      <c r="CM236" s="148" t="s">
        <v>174</v>
      </c>
      <c r="CN236" s="148">
        <v>15201</v>
      </c>
      <c r="CO236" s="149" t="s">
        <v>1026</v>
      </c>
      <c r="CP236" s="148" t="s">
        <v>160</v>
      </c>
      <c r="CQ236" s="150">
        <v>3</v>
      </c>
      <c r="CR236" s="151" t="s">
        <v>1027</v>
      </c>
    </row>
    <row r="237" spans="90:96">
      <c r="CL237" s="147" t="s">
        <v>615</v>
      </c>
      <c r="CM237" s="148" t="s">
        <v>187</v>
      </c>
      <c r="CN237" s="148">
        <v>17010</v>
      </c>
      <c r="CO237" s="149" t="s">
        <v>1028</v>
      </c>
      <c r="CP237" s="148" t="s">
        <v>160</v>
      </c>
      <c r="CQ237" s="150">
        <v>3</v>
      </c>
      <c r="CR237" s="151" t="s">
        <v>1029</v>
      </c>
    </row>
    <row r="238" spans="90:96">
      <c r="CL238" s="147" t="s">
        <v>629</v>
      </c>
      <c r="CM238" s="148" t="s">
        <v>170</v>
      </c>
      <c r="CN238" s="148">
        <v>21101</v>
      </c>
      <c r="CO238" s="149" t="s">
        <v>1030</v>
      </c>
      <c r="CP238" s="148" t="s">
        <v>336</v>
      </c>
      <c r="CQ238" s="150">
        <v>2</v>
      </c>
      <c r="CR238" s="151" t="s">
        <v>1030</v>
      </c>
    </row>
    <row r="239" spans="90:96">
      <c r="CL239" s="147" t="s">
        <v>385</v>
      </c>
      <c r="CM239" s="148" t="s">
        <v>170</v>
      </c>
      <c r="CN239" s="148">
        <v>21071</v>
      </c>
      <c r="CO239" s="149" t="s">
        <v>1031</v>
      </c>
      <c r="CP239" s="148" t="s">
        <v>160</v>
      </c>
      <c r="CQ239" s="150">
        <v>3</v>
      </c>
      <c r="CR239" s="151" t="s">
        <v>1031</v>
      </c>
    </row>
    <row r="240" spans="90:96">
      <c r="CL240" s="147" t="s">
        <v>462</v>
      </c>
      <c r="CM240" s="148" t="s">
        <v>170</v>
      </c>
      <c r="CN240" s="148">
        <v>21010</v>
      </c>
      <c r="CO240" s="149" t="s">
        <v>1032</v>
      </c>
      <c r="CP240" s="148" t="s">
        <v>160</v>
      </c>
      <c r="CQ240" s="150">
        <v>3</v>
      </c>
      <c r="CR240" s="151" t="s">
        <v>1032</v>
      </c>
    </row>
    <row r="241" spans="90:96">
      <c r="CL241" s="147" t="s">
        <v>525</v>
      </c>
      <c r="CM241" s="148" t="s">
        <v>170</v>
      </c>
      <c r="CN241" s="148">
        <v>21070</v>
      </c>
      <c r="CO241" s="149" t="s">
        <v>1033</v>
      </c>
      <c r="CP241" s="148" t="s">
        <v>160</v>
      </c>
      <c r="CQ241" s="150">
        <v>3</v>
      </c>
      <c r="CR241" s="151" t="s">
        <v>1033</v>
      </c>
    </row>
    <row r="242" spans="90:96">
      <c r="CL242" s="147" t="s">
        <v>637</v>
      </c>
      <c r="CM242" s="148" t="s">
        <v>170</v>
      </c>
      <c r="CN242" s="148">
        <v>21050</v>
      </c>
      <c r="CO242" s="149" t="s">
        <v>1034</v>
      </c>
      <c r="CP242" s="148" t="s">
        <v>336</v>
      </c>
      <c r="CQ242" s="150">
        <v>2</v>
      </c>
      <c r="CR242" s="151" t="s">
        <v>1034</v>
      </c>
    </row>
    <row r="243" spans="90:96">
      <c r="CL243" s="147" t="s">
        <v>604</v>
      </c>
      <c r="CM243" s="148" t="s">
        <v>170</v>
      </c>
      <c r="CN243" s="148">
        <v>21072</v>
      </c>
      <c r="CO243" s="149" t="s">
        <v>1035</v>
      </c>
      <c r="CP243" s="148" t="s">
        <v>160</v>
      </c>
      <c r="CQ243" s="150">
        <v>3</v>
      </c>
      <c r="CR243" s="151" t="s">
        <v>1036</v>
      </c>
    </row>
    <row r="244" spans="90:96">
      <c r="CL244" s="147" t="s">
        <v>275</v>
      </c>
      <c r="CM244" s="148" t="s">
        <v>170</v>
      </c>
      <c r="CN244" s="148">
        <v>21112</v>
      </c>
      <c r="CO244" s="149" t="s">
        <v>1037</v>
      </c>
      <c r="CP244" s="148" t="s">
        <v>160</v>
      </c>
      <c r="CQ244" s="150">
        <v>3</v>
      </c>
      <c r="CR244" s="151" t="s">
        <v>1037</v>
      </c>
    </row>
    <row r="245" spans="90:96">
      <c r="CL245" s="147" t="s">
        <v>438</v>
      </c>
      <c r="CM245" s="148" t="s">
        <v>170</v>
      </c>
      <c r="CN245" s="148">
        <v>21180</v>
      </c>
      <c r="CO245" s="149" t="s">
        <v>1038</v>
      </c>
      <c r="CP245" s="148" t="s">
        <v>160</v>
      </c>
      <c r="CQ245" s="150">
        <v>3</v>
      </c>
      <c r="CR245" s="151" t="s">
        <v>1038</v>
      </c>
    </row>
    <row r="246" spans="90:96">
      <c r="CL246" s="147" t="s">
        <v>484</v>
      </c>
      <c r="CM246" s="148" t="s">
        <v>170</v>
      </c>
      <c r="CN246" s="148">
        <v>21113</v>
      </c>
      <c r="CO246" s="149" t="s">
        <v>1039</v>
      </c>
      <c r="CP246" s="148" t="s">
        <v>160</v>
      </c>
      <c r="CQ246" s="150">
        <v>3</v>
      </c>
      <c r="CR246" s="151" t="s">
        <v>1040</v>
      </c>
    </row>
    <row r="247" spans="90:96">
      <c r="CL247" s="147" t="s">
        <v>647</v>
      </c>
      <c r="CM247" s="148" t="s">
        <v>170</v>
      </c>
      <c r="CN247" s="148">
        <v>21120</v>
      </c>
      <c r="CO247" s="149" t="s">
        <v>1041</v>
      </c>
      <c r="CP247" s="148" t="s">
        <v>336</v>
      </c>
      <c r="CQ247" s="150">
        <v>2</v>
      </c>
      <c r="CR247" s="151" t="s">
        <v>1041</v>
      </c>
    </row>
    <row r="248" spans="90:96">
      <c r="CL248" s="147" t="s">
        <v>325</v>
      </c>
      <c r="CM248" s="148" t="s">
        <v>170</v>
      </c>
      <c r="CN248" s="148">
        <v>21081</v>
      </c>
      <c r="CO248" s="149" t="s">
        <v>1042</v>
      </c>
      <c r="CP248" s="148" t="s">
        <v>160</v>
      </c>
      <c r="CQ248" s="150">
        <v>3</v>
      </c>
      <c r="CR248" s="151" t="s">
        <v>1042</v>
      </c>
    </row>
    <row r="249" spans="90:96">
      <c r="CL249" s="147" t="s">
        <v>659</v>
      </c>
      <c r="CM249" s="148" t="s">
        <v>170</v>
      </c>
      <c r="CN249" s="148">
        <v>21080</v>
      </c>
      <c r="CO249" s="149" t="s">
        <v>1043</v>
      </c>
      <c r="CP249" s="148" t="s">
        <v>336</v>
      </c>
      <c r="CQ249" s="150">
        <v>2</v>
      </c>
      <c r="CR249" s="151" t="s">
        <v>1044</v>
      </c>
    </row>
    <row r="250" spans="90:96">
      <c r="CL250" s="147" t="s">
        <v>699</v>
      </c>
      <c r="CM250" s="148" t="s">
        <v>170</v>
      </c>
      <c r="CN250" s="148">
        <v>21051</v>
      </c>
      <c r="CO250" s="149" t="s">
        <v>1045</v>
      </c>
      <c r="CP250" s="148" t="s">
        <v>336</v>
      </c>
      <c r="CQ250" s="150">
        <v>2</v>
      </c>
      <c r="CR250" s="151" t="s">
        <v>1045</v>
      </c>
    </row>
    <row r="251" spans="90:96">
      <c r="CL251" s="147" t="s">
        <v>617</v>
      </c>
      <c r="CM251" s="148" t="s">
        <v>170</v>
      </c>
      <c r="CN251" s="148">
        <v>21060</v>
      </c>
      <c r="CO251" s="149" t="s">
        <v>1046</v>
      </c>
      <c r="CP251" s="148" t="s">
        <v>336</v>
      </c>
      <c r="CQ251" s="150">
        <v>2</v>
      </c>
      <c r="CR251" s="151" t="s">
        <v>1046</v>
      </c>
    </row>
    <row r="252" spans="90:96">
      <c r="CL252" s="147" t="s">
        <v>679</v>
      </c>
      <c r="CM252" s="148" t="s">
        <v>170</v>
      </c>
      <c r="CN252" s="148">
        <v>21020</v>
      </c>
      <c r="CO252" s="149" t="s">
        <v>1047</v>
      </c>
      <c r="CP252" s="148" t="s">
        <v>267</v>
      </c>
      <c r="CQ252" s="150">
        <v>1</v>
      </c>
      <c r="CR252" s="151" t="s">
        <v>1048</v>
      </c>
    </row>
    <row r="253" spans="90:96">
      <c r="CL253" s="147" t="s">
        <v>243</v>
      </c>
      <c r="CM253" s="148" t="s">
        <v>174</v>
      </c>
      <c r="CN253" s="148">
        <v>15051</v>
      </c>
      <c r="CO253" s="149" t="s">
        <v>1049</v>
      </c>
      <c r="CP253" s="148" t="s">
        <v>160</v>
      </c>
      <c r="CQ253" s="150">
        <v>3</v>
      </c>
      <c r="CR253" s="151" t="s">
        <v>1050</v>
      </c>
    </row>
    <row r="254" spans="90:96">
      <c r="CL254" s="147" t="s">
        <v>277</v>
      </c>
      <c r="CM254" s="148" t="s">
        <v>174</v>
      </c>
      <c r="CN254" s="148">
        <v>15030</v>
      </c>
      <c r="CO254" s="149" t="s">
        <v>1051</v>
      </c>
      <c r="CP254" s="148" t="s">
        <v>160</v>
      </c>
      <c r="CQ254" s="150">
        <v>3</v>
      </c>
      <c r="CR254" s="151" t="s">
        <v>1051</v>
      </c>
    </row>
    <row r="255" spans="90:96">
      <c r="CL255" s="147" t="s">
        <v>202</v>
      </c>
      <c r="CM255" s="148" t="s">
        <v>174</v>
      </c>
      <c r="CN255" s="148">
        <v>15111</v>
      </c>
      <c r="CO255" s="149" t="s">
        <v>1052</v>
      </c>
      <c r="CP255" s="148" t="s">
        <v>160</v>
      </c>
      <c r="CQ255" s="150">
        <v>3</v>
      </c>
      <c r="CR255" s="151" t="s">
        <v>1052</v>
      </c>
    </row>
    <row r="256" spans="90:96">
      <c r="CL256" s="147" t="s">
        <v>342</v>
      </c>
      <c r="CM256" s="148" t="s">
        <v>174</v>
      </c>
      <c r="CN256" s="148">
        <v>15070</v>
      </c>
      <c r="CO256" s="149" t="s">
        <v>1053</v>
      </c>
      <c r="CP256" s="148" t="s">
        <v>267</v>
      </c>
      <c r="CQ256" s="150">
        <v>1</v>
      </c>
      <c r="CR256" s="151" t="s">
        <v>1054</v>
      </c>
    </row>
    <row r="257" spans="90:96">
      <c r="CL257" s="147" t="s">
        <v>671</v>
      </c>
      <c r="CM257" s="148" t="s">
        <v>174</v>
      </c>
      <c r="CN257" s="148">
        <v>15121</v>
      </c>
      <c r="CO257" s="149" t="s">
        <v>1055</v>
      </c>
      <c r="CP257" s="148" t="s">
        <v>160</v>
      </c>
      <c r="CQ257" s="150">
        <v>3</v>
      </c>
      <c r="CR257" s="151" t="s">
        <v>1056</v>
      </c>
    </row>
    <row r="258" spans="90:96">
      <c r="CL258" s="147" t="s">
        <v>328</v>
      </c>
      <c r="CM258" s="148" t="s">
        <v>174</v>
      </c>
      <c r="CN258" s="148">
        <v>15050</v>
      </c>
      <c r="CO258" s="149" t="s">
        <v>1057</v>
      </c>
      <c r="CP258" s="148" t="s">
        <v>160</v>
      </c>
      <c r="CQ258" s="150">
        <v>3</v>
      </c>
      <c r="CR258" s="151" t="s">
        <v>1057</v>
      </c>
    </row>
    <row r="259" spans="90:96">
      <c r="CL259" s="147" t="s">
        <v>350</v>
      </c>
      <c r="CM259" s="148" t="s">
        <v>174</v>
      </c>
      <c r="CN259" s="148">
        <v>15100</v>
      </c>
      <c r="CO259" s="149" t="s">
        <v>1058</v>
      </c>
      <c r="CP259" s="148" t="s">
        <v>336</v>
      </c>
      <c r="CQ259" s="150">
        <v>2</v>
      </c>
      <c r="CR259" s="151" t="s">
        <v>1059</v>
      </c>
    </row>
    <row r="260" spans="90:96">
      <c r="CL260" s="147" t="s">
        <v>432</v>
      </c>
      <c r="CM260" s="148" t="s">
        <v>174</v>
      </c>
      <c r="CN260" s="148">
        <v>15101</v>
      </c>
      <c r="CO260" s="149" t="s">
        <v>1060</v>
      </c>
      <c r="CP260" s="148" t="s">
        <v>336</v>
      </c>
      <c r="CQ260" s="150">
        <v>2</v>
      </c>
      <c r="CR260" s="151" t="s">
        <v>1060</v>
      </c>
    </row>
    <row r="261" spans="90:96">
      <c r="CL261" s="147" t="s">
        <v>389</v>
      </c>
      <c r="CM261" s="148" t="s">
        <v>174</v>
      </c>
      <c r="CN261" s="148">
        <v>15080</v>
      </c>
      <c r="CO261" s="149" t="s">
        <v>1061</v>
      </c>
      <c r="CP261" s="148" t="s">
        <v>160</v>
      </c>
      <c r="CQ261" s="150">
        <v>3</v>
      </c>
      <c r="CR261" s="151" t="s">
        <v>1061</v>
      </c>
    </row>
    <row r="262" spans="90:96">
      <c r="CL262" s="147" t="s">
        <v>639</v>
      </c>
      <c r="CM262" s="148" t="s">
        <v>174</v>
      </c>
      <c r="CN262" s="148">
        <v>15170</v>
      </c>
      <c r="CO262" s="149" t="s">
        <v>1062</v>
      </c>
      <c r="CP262" s="148" t="s">
        <v>336</v>
      </c>
      <c r="CQ262" s="150">
        <v>2</v>
      </c>
      <c r="CR262" s="151" t="s">
        <v>1062</v>
      </c>
    </row>
    <row r="263" spans="90:96">
      <c r="CL263" s="147" t="s">
        <v>677</v>
      </c>
      <c r="CM263" s="148" t="s">
        <v>174</v>
      </c>
      <c r="CN263" s="148">
        <v>15120</v>
      </c>
      <c r="CO263" s="149" t="s">
        <v>1063</v>
      </c>
      <c r="CP263" s="148" t="s">
        <v>160</v>
      </c>
      <c r="CQ263" s="150">
        <v>3</v>
      </c>
      <c r="CR263" s="151" t="s">
        <v>1064</v>
      </c>
    </row>
    <row r="264" spans="90:96">
      <c r="CL264" s="147" t="s">
        <v>360</v>
      </c>
      <c r="CM264" s="148" t="s">
        <v>174</v>
      </c>
      <c r="CN264" s="148">
        <v>15110</v>
      </c>
      <c r="CO264" s="149" t="s">
        <v>1065</v>
      </c>
      <c r="CP264" s="148" t="s">
        <v>160</v>
      </c>
      <c r="CQ264" s="150">
        <v>3</v>
      </c>
      <c r="CR264" s="151" t="s">
        <v>1066</v>
      </c>
    </row>
    <row r="265" spans="90:96">
      <c r="CL265" s="147" t="s">
        <v>466</v>
      </c>
      <c r="CM265" s="148" t="s">
        <v>174</v>
      </c>
      <c r="CN265" s="148">
        <v>15161</v>
      </c>
      <c r="CO265" s="149" t="s">
        <v>1067</v>
      </c>
      <c r="CP265" s="148" t="s">
        <v>160</v>
      </c>
      <c r="CQ265" s="150">
        <v>3</v>
      </c>
      <c r="CR265" s="151" t="s">
        <v>1068</v>
      </c>
    </row>
    <row r="266" spans="90:96">
      <c r="CL266" s="147" t="s">
        <v>551</v>
      </c>
      <c r="CM266" s="148" t="s">
        <v>174</v>
      </c>
      <c r="CN266" s="148">
        <v>15200</v>
      </c>
      <c r="CO266" s="149" t="s">
        <v>1069</v>
      </c>
      <c r="CP266" s="148" t="s">
        <v>336</v>
      </c>
      <c r="CQ266" s="150">
        <v>2</v>
      </c>
      <c r="CR266" s="151" t="s">
        <v>1070</v>
      </c>
    </row>
    <row r="267" spans="90:96">
      <c r="CL267" s="147" t="s">
        <v>576</v>
      </c>
      <c r="CM267" s="148" t="s">
        <v>174</v>
      </c>
      <c r="CN267" s="148">
        <v>15151</v>
      </c>
      <c r="CO267" s="149" t="s">
        <v>1071</v>
      </c>
      <c r="CP267" s="148" t="s">
        <v>160</v>
      </c>
      <c r="CQ267" s="150">
        <v>3</v>
      </c>
      <c r="CR267" s="151" t="s">
        <v>1072</v>
      </c>
    </row>
    <row r="268" spans="90:96">
      <c r="CL268" s="147" t="s">
        <v>650</v>
      </c>
      <c r="CM268" s="148" t="s">
        <v>174</v>
      </c>
      <c r="CN268" s="148">
        <v>15190</v>
      </c>
      <c r="CO268" s="149" t="s">
        <v>1073</v>
      </c>
      <c r="CP268" s="148" t="s">
        <v>336</v>
      </c>
      <c r="CQ268" s="150">
        <v>2</v>
      </c>
      <c r="CR268" s="151" t="s">
        <v>1073</v>
      </c>
    </row>
    <row r="269" spans="90:96">
      <c r="CL269" s="147" t="s">
        <v>656</v>
      </c>
      <c r="CM269" s="148" t="s">
        <v>174</v>
      </c>
      <c r="CN269" s="148">
        <v>15180</v>
      </c>
      <c r="CO269" s="149" t="s">
        <v>1074</v>
      </c>
      <c r="CP269" s="148" t="s">
        <v>160</v>
      </c>
      <c r="CQ269" s="150">
        <v>3</v>
      </c>
      <c r="CR269" s="151" t="s">
        <v>1075</v>
      </c>
    </row>
    <row r="270" spans="90:96">
      <c r="CL270" s="147" t="s">
        <v>684</v>
      </c>
      <c r="CM270" s="148" t="s">
        <v>174</v>
      </c>
      <c r="CN270" s="148">
        <v>15181</v>
      </c>
      <c r="CO270" s="149" t="s">
        <v>1076</v>
      </c>
      <c r="CP270" s="148" t="s">
        <v>160</v>
      </c>
      <c r="CQ270" s="150">
        <v>3</v>
      </c>
      <c r="CR270" s="151" t="s">
        <v>1077</v>
      </c>
    </row>
    <row r="271" spans="90:96">
      <c r="CL271" s="147" t="s">
        <v>727</v>
      </c>
      <c r="CM271" s="148" t="s">
        <v>174</v>
      </c>
      <c r="CN271" s="148">
        <v>15160</v>
      </c>
      <c r="CO271" s="149" t="s">
        <v>1078</v>
      </c>
      <c r="CP271" s="148" t="s">
        <v>336</v>
      </c>
      <c r="CQ271" s="150">
        <v>2</v>
      </c>
      <c r="CR271" s="151" t="s">
        <v>1079</v>
      </c>
    </row>
    <row r="272" spans="90:96">
      <c r="CL272" s="147" t="s">
        <v>733</v>
      </c>
      <c r="CM272" s="148" t="s">
        <v>174</v>
      </c>
      <c r="CN272" s="148">
        <v>15211</v>
      </c>
      <c r="CO272" s="149" t="s">
        <v>1080</v>
      </c>
      <c r="CP272" s="148" t="s">
        <v>336</v>
      </c>
      <c r="CQ272" s="150">
        <v>2</v>
      </c>
      <c r="CR272" s="151" t="s">
        <v>1080</v>
      </c>
    </row>
    <row r="273" spans="90:96">
      <c r="CL273" s="147" t="s">
        <v>488</v>
      </c>
      <c r="CM273" s="148" t="s">
        <v>174</v>
      </c>
      <c r="CN273" s="148">
        <v>15021</v>
      </c>
      <c r="CO273" s="149" t="s">
        <v>1081</v>
      </c>
      <c r="CP273" s="148" t="s">
        <v>160</v>
      </c>
      <c r="CQ273" s="150">
        <v>3</v>
      </c>
      <c r="CR273" s="151" t="s">
        <v>1081</v>
      </c>
    </row>
    <row r="274" spans="90:96">
      <c r="CL274" s="147" t="s">
        <v>509</v>
      </c>
      <c r="CM274" s="148" t="s">
        <v>174</v>
      </c>
      <c r="CN274" s="148">
        <v>15060</v>
      </c>
      <c r="CO274" s="149" t="s">
        <v>1082</v>
      </c>
      <c r="CP274" s="148" t="s">
        <v>160</v>
      </c>
      <c r="CQ274" s="150">
        <v>3</v>
      </c>
      <c r="CR274" s="151" t="s">
        <v>1083</v>
      </c>
    </row>
    <row r="275" spans="90:96">
      <c r="CL275" s="147" t="s">
        <v>543</v>
      </c>
      <c r="CM275" s="148" t="s">
        <v>174</v>
      </c>
      <c r="CN275" s="148">
        <v>15010</v>
      </c>
      <c r="CO275" s="149" t="s">
        <v>1084</v>
      </c>
      <c r="CP275" s="148" t="s">
        <v>160</v>
      </c>
      <c r="CQ275" s="150">
        <v>3</v>
      </c>
      <c r="CR275" s="151" t="s">
        <v>1085</v>
      </c>
    </row>
    <row r="276" spans="90:96">
      <c r="CL276" s="147" t="s">
        <v>560</v>
      </c>
      <c r="CM276" s="148" t="s">
        <v>174</v>
      </c>
      <c r="CN276" s="148">
        <v>15011</v>
      </c>
      <c r="CO276" s="149" t="s">
        <v>1086</v>
      </c>
      <c r="CP276" s="148" t="s">
        <v>160</v>
      </c>
      <c r="CQ276" s="150">
        <v>3</v>
      </c>
      <c r="CR276" s="151" t="s">
        <v>1087</v>
      </c>
    </row>
    <row r="277" spans="90:96">
      <c r="CL277" s="147" t="s">
        <v>588</v>
      </c>
      <c r="CM277" s="148" t="s">
        <v>174</v>
      </c>
      <c r="CN277" s="148">
        <v>15040</v>
      </c>
      <c r="CO277" s="149" t="s">
        <v>1088</v>
      </c>
      <c r="CP277" s="148" t="s">
        <v>160</v>
      </c>
      <c r="CQ277" s="150">
        <v>3</v>
      </c>
      <c r="CR277" s="151" t="s">
        <v>1088</v>
      </c>
    </row>
    <row r="278" spans="90:96">
      <c r="CL278" s="147" t="s">
        <v>309</v>
      </c>
      <c r="CM278" s="148" t="s">
        <v>174</v>
      </c>
      <c r="CN278" s="148">
        <v>15150</v>
      </c>
      <c r="CO278" s="149" t="s">
        <v>1089</v>
      </c>
      <c r="CP278" s="148" t="s">
        <v>336</v>
      </c>
      <c r="CQ278" s="150">
        <v>2</v>
      </c>
      <c r="CR278" s="151" t="s">
        <v>1089</v>
      </c>
    </row>
    <row r="279" spans="90:96">
      <c r="CL279" s="147" t="s">
        <v>500</v>
      </c>
      <c r="CM279" s="148" t="s">
        <v>174</v>
      </c>
      <c r="CN279" s="148">
        <v>15140</v>
      </c>
      <c r="CO279" s="149" t="s">
        <v>1090</v>
      </c>
      <c r="CP279" s="148" t="s">
        <v>336</v>
      </c>
      <c r="CQ279" s="150">
        <v>2</v>
      </c>
      <c r="CR279" s="151" t="s">
        <v>1090</v>
      </c>
    </row>
    <row r="280" spans="90:96">
      <c r="CL280" s="147" t="s">
        <v>442</v>
      </c>
      <c r="CM280" s="148" t="s">
        <v>174</v>
      </c>
      <c r="CN280" s="148">
        <v>15142</v>
      </c>
      <c r="CO280" s="149" t="s">
        <v>1091</v>
      </c>
      <c r="CP280" s="148" t="s">
        <v>160</v>
      </c>
      <c r="CQ280" s="150">
        <v>3</v>
      </c>
      <c r="CR280" s="151" t="s">
        <v>1091</v>
      </c>
    </row>
    <row r="281" spans="90:96">
      <c r="CL281" s="147" t="s">
        <v>614</v>
      </c>
      <c r="CM281" s="148" t="s">
        <v>174</v>
      </c>
      <c r="CN281" s="148">
        <v>15141</v>
      </c>
      <c r="CO281" s="149" t="s">
        <v>1092</v>
      </c>
      <c r="CP281" s="148" t="s">
        <v>160</v>
      </c>
      <c r="CQ281" s="150">
        <v>3</v>
      </c>
      <c r="CR281" s="151" t="s">
        <v>1093</v>
      </c>
    </row>
    <row r="282" spans="90:96">
      <c r="CL282" s="147" t="s">
        <v>701</v>
      </c>
      <c r="CM282" s="148" t="s">
        <v>174</v>
      </c>
      <c r="CN282" s="148">
        <v>15020</v>
      </c>
      <c r="CO282" s="149" t="s">
        <v>1094</v>
      </c>
      <c r="CP282" s="148" t="s">
        <v>336</v>
      </c>
      <c r="CQ282" s="150">
        <v>2</v>
      </c>
      <c r="CR282" s="151" t="s">
        <v>1095</v>
      </c>
    </row>
    <row r="283" spans="90:96">
      <c r="CL283" s="147" t="s">
        <v>692</v>
      </c>
      <c r="CM283" s="148" t="s">
        <v>174</v>
      </c>
      <c r="CN283" s="148">
        <v>15152</v>
      </c>
      <c r="CO283" s="149" t="s">
        <v>1096</v>
      </c>
      <c r="CP283" s="148" t="s">
        <v>160</v>
      </c>
      <c r="CQ283" s="150">
        <v>3</v>
      </c>
      <c r="CR283" s="151" t="s">
        <v>1097</v>
      </c>
    </row>
    <row r="284" spans="90:96">
      <c r="CL284" s="147" t="s">
        <v>223</v>
      </c>
      <c r="CM284" s="148" t="s">
        <v>181</v>
      </c>
      <c r="CN284" s="148">
        <v>11060</v>
      </c>
      <c r="CO284" s="149" t="s">
        <v>1098</v>
      </c>
      <c r="CP284" s="148" t="s">
        <v>160</v>
      </c>
      <c r="CQ284" s="150">
        <v>3</v>
      </c>
      <c r="CR284" s="151" t="s">
        <v>1098</v>
      </c>
    </row>
    <row r="285" spans="90:96">
      <c r="CL285" s="147" t="s">
        <v>294</v>
      </c>
      <c r="CM285" s="148" t="s">
        <v>181</v>
      </c>
      <c r="CN285" s="148">
        <v>11080</v>
      </c>
      <c r="CO285" s="149" t="s">
        <v>1099</v>
      </c>
      <c r="CP285" s="148" t="s">
        <v>160</v>
      </c>
      <c r="CQ285" s="150">
        <v>3</v>
      </c>
      <c r="CR285" s="151" t="s">
        <v>1099</v>
      </c>
    </row>
    <row r="286" spans="90:96">
      <c r="CL286" s="147" t="s">
        <v>478</v>
      </c>
      <c r="CM286" s="148" t="s">
        <v>181</v>
      </c>
      <c r="CN286" s="148">
        <v>11070</v>
      </c>
      <c r="CO286" s="149" t="s">
        <v>1100</v>
      </c>
      <c r="CP286" s="148" t="s">
        <v>336</v>
      </c>
      <c r="CQ286" s="150">
        <v>2</v>
      </c>
      <c r="CR286" s="151" t="s">
        <v>1100</v>
      </c>
    </row>
    <row r="287" spans="90:96">
      <c r="CL287" s="147" t="s">
        <v>643</v>
      </c>
      <c r="CM287" s="148" t="s">
        <v>173</v>
      </c>
      <c r="CN287" s="148">
        <v>51016</v>
      </c>
      <c r="CO287" s="149" t="s">
        <v>1101</v>
      </c>
      <c r="CP287" s="148" t="s">
        <v>160</v>
      </c>
      <c r="CQ287" s="150">
        <v>3</v>
      </c>
      <c r="CR287" s="151" t="s">
        <v>1102</v>
      </c>
    </row>
    <row r="288" spans="90:96">
      <c r="CL288" s="147" t="s">
        <v>209</v>
      </c>
      <c r="CM288" s="148" t="s">
        <v>181</v>
      </c>
      <c r="CN288" s="148">
        <v>11030</v>
      </c>
      <c r="CO288" s="149" t="s">
        <v>1103</v>
      </c>
      <c r="CP288" s="148" t="s">
        <v>336</v>
      </c>
      <c r="CQ288" s="150">
        <v>2</v>
      </c>
      <c r="CR288" s="151" t="s">
        <v>1103</v>
      </c>
    </row>
    <row r="289" spans="90:96">
      <c r="CL289" s="147" t="s">
        <v>261</v>
      </c>
      <c r="CM289" s="148" t="s">
        <v>181</v>
      </c>
      <c r="CN289" s="148">
        <v>11011</v>
      </c>
      <c r="CO289" s="149" t="s">
        <v>1104</v>
      </c>
      <c r="CP289" s="148" t="s">
        <v>160</v>
      </c>
      <c r="CQ289" s="150">
        <v>3</v>
      </c>
      <c r="CR289" s="151" t="s">
        <v>1105</v>
      </c>
    </row>
    <row r="290" spans="90:96">
      <c r="CL290" s="147" t="s">
        <v>376</v>
      </c>
      <c r="CM290" s="148" t="s">
        <v>181</v>
      </c>
      <c r="CN290" s="148">
        <v>11040</v>
      </c>
      <c r="CO290" s="149" t="s">
        <v>1106</v>
      </c>
      <c r="CP290" s="148" t="s">
        <v>336</v>
      </c>
      <c r="CQ290" s="150">
        <v>2</v>
      </c>
      <c r="CR290" s="151" t="s">
        <v>1107</v>
      </c>
    </row>
    <row r="291" spans="90:96">
      <c r="CL291" s="147" t="s">
        <v>361</v>
      </c>
      <c r="CM291" s="148" t="s">
        <v>181</v>
      </c>
      <c r="CN291" s="148">
        <v>11031</v>
      </c>
      <c r="CO291" s="149" t="s">
        <v>1108</v>
      </c>
      <c r="CP291" s="148" t="s">
        <v>160</v>
      </c>
      <c r="CQ291" s="150">
        <v>3</v>
      </c>
      <c r="CR291" s="151" t="s">
        <v>1108</v>
      </c>
    </row>
    <row r="292" spans="90:96">
      <c r="CL292" s="147" t="s">
        <v>390</v>
      </c>
      <c r="CM292" s="148" t="s">
        <v>181</v>
      </c>
      <c r="CN292" s="148">
        <v>11021</v>
      </c>
      <c r="CO292" s="149" t="s">
        <v>1109</v>
      </c>
      <c r="CP292" s="148" t="s">
        <v>160</v>
      </c>
      <c r="CQ292" s="150">
        <v>3</v>
      </c>
      <c r="CR292" s="151" t="s">
        <v>1110</v>
      </c>
    </row>
    <row r="293" spans="90:96">
      <c r="CL293" s="147" t="s">
        <v>416</v>
      </c>
      <c r="CM293" s="148" t="s">
        <v>181</v>
      </c>
      <c r="CN293" s="148">
        <v>11050</v>
      </c>
      <c r="CO293" s="149" t="s">
        <v>1111</v>
      </c>
      <c r="CP293" s="148" t="s">
        <v>160</v>
      </c>
      <c r="CQ293" s="150">
        <v>3</v>
      </c>
      <c r="CR293" s="151" t="s">
        <v>1112</v>
      </c>
    </row>
    <row r="294" spans="90:96">
      <c r="CL294" s="147" t="s">
        <v>191</v>
      </c>
      <c r="CM294" s="148" t="s">
        <v>163</v>
      </c>
      <c r="CN294" s="148">
        <v>13133</v>
      </c>
      <c r="CO294" s="149" t="s">
        <v>1113</v>
      </c>
      <c r="CP294" s="148" t="s">
        <v>160</v>
      </c>
      <c r="CQ294" s="150">
        <v>3</v>
      </c>
      <c r="CR294" s="151" t="s">
        <v>1114</v>
      </c>
    </row>
    <row r="295" spans="90:96">
      <c r="CL295" s="147" t="s">
        <v>423</v>
      </c>
      <c r="CM295" s="148" t="s">
        <v>163</v>
      </c>
      <c r="CN295" s="148">
        <v>13130</v>
      </c>
      <c r="CO295" s="149" t="s">
        <v>1115</v>
      </c>
      <c r="CP295" s="148" t="s">
        <v>160</v>
      </c>
      <c r="CQ295" s="150">
        <v>3</v>
      </c>
      <c r="CR295" s="151" t="s">
        <v>1116</v>
      </c>
    </row>
    <row r="296" spans="90:96">
      <c r="CL296" s="147" t="s">
        <v>481</v>
      </c>
      <c r="CM296" s="148" t="s">
        <v>163</v>
      </c>
      <c r="CN296" s="148">
        <v>13120</v>
      </c>
      <c r="CO296" s="149" t="s">
        <v>1117</v>
      </c>
      <c r="CP296" s="148" t="s">
        <v>160</v>
      </c>
      <c r="CQ296" s="150">
        <v>3</v>
      </c>
      <c r="CR296" s="151" t="s">
        <v>1118</v>
      </c>
    </row>
    <row r="297" spans="90:96">
      <c r="CL297" s="147" t="s">
        <v>555</v>
      </c>
      <c r="CM297" s="148" t="s">
        <v>163</v>
      </c>
      <c r="CN297" s="148">
        <v>13132</v>
      </c>
      <c r="CO297" s="149" t="s">
        <v>1119</v>
      </c>
      <c r="CP297" s="148" t="s">
        <v>160</v>
      </c>
      <c r="CQ297" s="150">
        <v>3</v>
      </c>
      <c r="CR297" s="151" t="s">
        <v>1120</v>
      </c>
    </row>
    <row r="298" spans="90:96">
      <c r="CL298" s="147" t="s">
        <v>331</v>
      </c>
      <c r="CM298" s="148" t="s">
        <v>181</v>
      </c>
      <c r="CN298" s="148">
        <v>11020</v>
      </c>
      <c r="CO298" s="149" t="s">
        <v>1121</v>
      </c>
      <c r="CP298" s="148" t="s">
        <v>160</v>
      </c>
      <c r="CQ298" s="150">
        <v>3</v>
      </c>
      <c r="CR298" s="151" t="s">
        <v>1122</v>
      </c>
    </row>
    <row r="299" spans="90:96">
      <c r="CL299" s="147" t="s">
        <v>427</v>
      </c>
      <c r="CM299" s="148" t="s">
        <v>181</v>
      </c>
      <c r="CN299" s="148">
        <v>11010</v>
      </c>
      <c r="CO299" s="149" t="s">
        <v>1123</v>
      </c>
      <c r="CP299" s="148" t="s">
        <v>267</v>
      </c>
      <c r="CQ299" s="150">
        <v>1</v>
      </c>
      <c r="CR299" s="151" t="s">
        <v>1123</v>
      </c>
    </row>
    <row r="300" spans="90:96">
      <c r="CL300" s="147" t="s">
        <v>210</v>
      </c>
      <c r="CM300" s="148" t="s">
        <v>182</v>
      </c>
      <c r="CN300" s="148">
        <v>14012</v>
      </c>
      <c r="CO300" s="149" t="s">
        <v>1124</v>
      </c>
      <c r="CP300" s="148" t="s">
        <v>160</v>
      </c>
      <c r="CQ300" s="150">
        <v>3</v>
      </c>
      <c r="CR300" s="151" t="s">
        <v>1124</v>
      </c>
    </row>
    <row r="301" spans="90:96">
      <c r="CL301" s="147" t="s">
        <v>249</v>
      </c>
      <c r="CM301" s="148" t="s">
        <v>182</v>
      </c>
      <c r="CN301" s="148">
        <v>14010</v>
      </c>
      <c r="CO301" s="149" t="s">
        <v>1125</v>
      </c>
      <c r="CP301" s="148" t="s">
        <v>267</v>
      </c>
      <c r="CQ301" s="150">
        <v>1</v>
      </c>
      <c r="CR301" s="151" t="s">
        <v>1125</v>
      </c>
    </row>
    <row r="302" spans="90:96">
      <c r="CL302" s="147" t="s">
        <v>254</v>
      </c>
      <c r="CM302" s="148" t="s">
        <v>182</v>
      </c>
      <c r="CN302" s="148">
        <v>14030</v>
      </c>
      <c r="CO302" s="149" t="s">
        <v>1126</v>
      </c>
      <c r="CP302" s="148" t="s">
        <v>160</v>
      </c>
      <c r="CQ302" s="150">
        <v>3</v>
      </c>
      <c r="CR302" s="151" t="s">
        <v>1127</v>
      </c>
    </row>
    <row r="303" spans="90:96">
      <c r="CL303" s="147" t="s">
        <v>287</v>
      </c>
      <c r="CM303" s="148" t="s">
        <v>182</v>
      </c>
      <c r="CN303" s="148">
        <v>14020</v>
      </c>
      <c r="CO303" s="149" t="s">
        <v>1128</v>
      </c>
      <c r="CP303" s="148" t="s">
        <v>160</v>
      </c>
      <c r="CQ303" s="150">
        <v>3</v>
      </c>
      <c r="CR303" s="151" t="s">
        <v>1128</v>
      </c>
    </row>
    <row r="304" spans="90:96">
      <c r="CL304" s="147" t="s">
        <v>321</v>
      </c>
      <c r="CM304" s="148" t="s">
        <v>182</v>
      </c>
      <c r="CN304" s="148">
        <v>14011</v>
      </c>
      <c r="CO304" s="149" t="s">
        <v>1129</v>
      </c>
      <c r="CP304" s="148" t="s">
        <v>160</v>
      </c>
      <c r="CQ304" s="150">
        <v>3</v>
      </c>
      <c r="CR304" s="151" t="s">
        <v>1129</v>
      </c>
    </row>
    <row r="305" spans="90:96">
      <c r="CL305" s="147" t="s">
        <v>352</v>
      </c>
      <c r="CM305" s="148" t="s">
        <v>182</v>
      </c>
      <c r="CN305" s="148">
        <v>14040</v>
      </c>
      <c r="CO305" s="149" t="s">
        <v>1130</v>
      </c>
      <c r="CP305" s="148" t="s">
        <v>160</v>
      </c>
      <c r="CQ305" s="150">
        <v>3</v>
      </c>
      <c r="CR305" s="151" t="s">
        <v>1131</v>
      </c>
    </row>
    <row r="306" spans="90:96">
      <c r="CL306" s="147" t="s">
        <v>382</v>
      </c>
      <c r="CM306" s="148" t="s">
        <v>182</v>
      </c>
      <c r="CN306" s="148">
        <v>14021</v>
      </c>
      <c r="CO306" s="149" t="s">
        <v>1132</v>
      </c>
      <c r="CP306" s="148" t="s">
        <v>160</v>
      </c>
      <c r="CQ306" s="150">
        <v>3</v>
      </c>
      <c r="CR306" s="151" t="s">
        <v>1133</v>
      </c>
    </row>
    <row r="307" spans="90:96">
      <c r="CL307" s="147" t="s">
        <v>356</v>
      </c>
      <c r="CM307" s="148" t="s">
        <v>170</v>
      </c>
      <c r="CN307" s="148">
        <v>21191</v>
      </c>
      <c r="CO307" s="149" t="s">
        <v>1134</v>
      </c>
      <c r="CP307" s="148" t="s">
        <v>160</v>
      </c>
      <c r="CQ307" s="150">
        <v>3</v>
      </c>
      <c r="CR307" s="151" t="s">
        <v>1134</v>
      </c>
    </row>
    <row r="308" spans="90:96">
      <c r="CL308" s="147" t="s">
        <v>506</v>
      </c>
      <c r="CM308" s="148" t="s">
        <v>170</v>
      </c>
      <c r="CN308" s="148">
        <v>21211</v>
      </c>
      <c r="CO308" s="149" t="s">
        <v>1135</v>
      </c>
      <c r="CP308" s="148" t="s">
        <v>160</v>
      </c>
      <c r="CQ308" s="150">
        <v>3</v>
      </c>
      <c r="CR308" s="151" t="s">
        <v>1135</v>
      </c>
    </row>
    <row r="309" spans="90:96">
      <c r="CL309" s="147" t="s">
        <v>667</v>
      </c>
      <c r="CM309" s="148" t="s">
        <v>174</v>
      </c>
      <c r="CN309" s="148">
        <v>15210</v>
      </c>
      <c r="CO309" s="149" t="s">
        <v>1136</v>
      </c>
      <c r="CP309" s="148" t="s">
        <v>336</v>
      </c>
      <c r="CQ309" s="150">
        <v>2</v>
      </c>
      <c r="CR309" s="151" t="s">
        <v>1137</v>
      </c>
    </row>
    <row r="310" spans="90:96">
      <c r="CL310" s="147" t="s">
        <v>664</v>
      </c>
      <c r="CM310" s="148" t="s">
        <v>174</v>
      </c>
      <c r="CN310" s="148">
        <v>15212</v>
      </c>
      <c r="CO310" s="149" t="s">
        <v>1138</v>
      </c>
      <c r="CP310" s="148" t="s">
        <v>160</v>
      </c>
      <c r="CQ310" s="150">
        <v>3</v>
      </c>
      <c r="CR310" s="151" t="s">
        <v>1139</v>
      </c>
    </row>
    <row r="311" spans="90:96">
      <c r="CL311" s="147" t="s">
        <v>252</v>
      </c>
      <c r="CM311" s="148" t="s">
        <v>187</v>
      </c>
      <c r="CN311" s="148">
        <v>17020</v>
      </c>
      <c r="CO311" s="149" t="s">
        <v>1140</v>
      </c>
      <c r="CP311" s="148" t="s">
        <v>336</v>
      </c>
      <c r="CQ311" s="150">
        <v>2</v>
      </c>
      <c r="CR311" s="151" t="s">
        <v>1141</v>
      </c>
    </row>
    <row r="312" spans="90:96">
      <c r="CL312" s="147" t="s">
        <v>265</v>
      </c>
      <c r="CM312" s="148" t="s">
        <v>187</v>
      </c>
      <c r="CN312" s="148">
        <v>17023</v>
      </c>
      <c r="CO312" s="149" t="s">
        <v>1142</v>
      </c>
      <c r="CP312" s="148" t="s">
        <v>160</v>
      </c>
      <c r="CQ312" s="150">
        <v>3</v>
      </c>
      <c r="CR312" s="151" t="s">
        <v>1142</v>
      </c>
    </row>
    <row r="313" spans="90:96">
      <c r="CL313" s="147" t="s">
        <v>393</v>
      </c>
      <c r="CM313" s="148" t="s">
        <v>187</v>
      </c>
      <c r="CN313" s="148">
        <v>17021</v>
      </c>
      <c r="CO313" s="149" t="s">
        <v>1143</v>
      </c>
      <c r="CP313" s="148" t="s">
        <v>160</v>
      </c>
      <c r="CQ313" s="150">
        <v>3</v>
      </c>
      <c r="CR313" s="151" t="s">
        <v>1143</v>
      </c>
    </row>
    <row r="314" spans="90:96">
      <c r="CL314" s="147" t="s">
        <v>419</v>
      </c>
      <c r="CM314" s="148" t="s">
        <v>187</v>
      </c>
      <c r="CN314" s="148">
        <v>17032</v>
      </c>
      <c r="CO314" s="149" t="s">
        <v>1144</v>
      </c>
      <c r="CP314" s="148" t="s">
        <v>160</v>
      </c>
      <c r="CQ314" s="150">
        <v>3</v>
      </c>
      <c r="CR314" s="151" t="s">
        <v>1145</v>
      </c>
    </row>
    <row r="315" spans="90:96">
      <c r="CL315" s="147" t="s">
        <v>470</v>
      </c>
      <c r="CM315" s="148" t="s">
        <v>187</v>
      </c>
      <c r="CN315" s="148">
        <v>17070</v>
      </c>
      <c r="CO315" s="149" t="s">
        <v>1146</v>
      </c>
      <c r="CP315" s="148" t="s">
        <v>160</v>
      </c>
      <c r="CQ315" s="150">
        <v>3</v>
      </c>
      <c r="CR315" s="151" t="s">
        <v>1146</v>
      </c>
    </row>
    <row r="316" spans="90:96">
      <c r="CL316" s="147" t="s">
        <v>627</v>
      </c>
      <c r="CM316" s="148" t="s">
        <v>187</v>
      </c>
      <c r="CN316" s="148">
        <v>17022</v>
      </c>
      <c r="CO316" s="149" t="s">
        <v>1147</v>
      </c>
      <c r="CP316" s="148" t="s">
        <v>160</v>
      </c>
      <c r="CQ316" s="150">
        <v>3</v>
      </c>
      <c r="CR316" s="151" t="s">
        <v>1148</v>
      </c>
    </row>
    <row r="317" spans="90:96">
      <c r="CL317" s="147" t="s">
        <v>364</v>
      </c>
      <c r="CM317" s="148" t="s">
        <v>187</v>
      </c>
      <c r="CN317" s="148">
        <v>17073</v>
      </c>
      <c r="CO317" s="149" t="s">
        <v>1149</v>
      </c>
      <c r="CP317" s="148" t="s">
        <v>160</v>
      </c>
      <c r="CQ317" s="150">
        <v>3</v>
      </c>
      <c r="CR317" s="151" t="s">
        <v>1150</v>
      </c>
    </row>
    <row r="318" spans="90:96">
      <c r="CL318" s="147" t="s">
        <v>492</v>
      </c>
      <c r="CM318" s="148" t="s">
        <v>187</v>
      </c>
      <c r="CN318" s="148">
        <v>17031</v>
      </c>
      <c r="CO318" s="149" t="s">
        <v>1151</v>
      </c>
      <c r="CP318" s="148" t="s">
        <v>160</v>
      </c>
      <c r="CQ318" s="150">
        <v>3</v>
      </c>
      <c r="CR318" s="151" t="s">
        <v>1152</v>
      </c>
    </row>
    <row r="319" spans="90:96">
      <c r="CL319" s="147" t="s">
        <v>512</v>
      </c>
      <c r="CM319" s="148" t="s">
        <v>187</v>
      </c>
      <c r="CN319" s="148">
        <v>17042</v>
      </c>
      <c r="CO319" s="149" t="s">
        <v>1153</v>
      </c>
      <c r="CP319" s="148" t="s">
        <v>160</v>
      </c>
      <c r="CQ319" s="150">
        <v>3</v>
      </c>
      <c r="CR319" s="151" t="s">
        <v>1154</v>
      </c>
    </row>
    <row r="320" spans="90:96">
      <c r="CL320" s="147" t="s">
        <v>530</v>
      </c>
      <c r="CM320" s="148" t="s">
        <v>187</v>
      </c>
      <c r="CN320" s="148">
        <v>17072</v>
      </c>
      <c r="CO320" s="149" t="s">
        <v>1155</v>
      </c>
      <c r="CP320" s="148" t="s">
        <v>160</v>
      </c>
      <c r="CQ320" s="150">
        <v>3</v>
      </c>
      <c r="CR320" s="151" t="s">
        <v>1155</v>
      </c>
    </row>
    <row r="321" spans="90:96">
      <c r="CL321" s="147" t="s">
        <v>594</v>
      </c>
      <c r="CM321" s="148" t="s">
        <v>187</v>
      </c>
      <c r="CN321" s="148">
        <v>17060</v>
      </c>
      <c r="CO321" s="149" t="s">
        <v>1156</v>
      </c>
      <c r="CP321" s="148" t="s">
        <v>267</v>
      </c>
      <c r="CQ321" s="150">
        <v>1</v>
      </c>
      <c r="CR321" s="151" t="s">
        <v>1156</v>
      </c>
    </row>
    <row r="322" spans="90:96">
      <c r="CL322" s="147" t="s">
        <v>589</v>
      </c>
      <c r="CM322" s="148" t="s">
        <v>187</v>
      </c>
      <c r="CN322" s="148">
        <v>17071</v>
      </c>
      <c r="CO322" s="149" t="s">
        <v>1157</v>
      </c>
      <c r="CP322" s="148" t="s">
        <v>160</v>
      </c>
      <c r="CQ322" s="150">
        <v>3</v>
      </c>
      <c r="CR322" s="151" t="s">
        <v>1157</v>
      </c>
    </row>
    <row r="323" spans="90:96">
      <c r="CL323" s="147" t="s">
        <v>196</v>
      </c>
      <c r="CM323" s="148" t="s">
        <v>168</v>
      </c>
      <c r="CN323" s="148">
        <v>32070</v>
      </c>
      <c r="CO323" s="149" t="s">
        <v>1158</v>
      </c>
      <c r="CP323" s="148" t="s">
        <v>336</v>
      </c>
      <c r="CQ323" s="150">
        <v>2</v>
      </c>
      <c r="CR323" s="151" t="s">
        <v>1159</v>
      </c>
    </row>
    <row r="324" spans="90:96">
      <c r="CL324" s="147" t="s">
        <v>238</v>
      </c>
      <c r="CM324" s="148" t="s">
        <v>168</v>
      </c>
      <c r="CN324" s="148">
        <v>32120</v>
      </c>
      <c r="CO324" s="149" t="s">
        <v>1160</v>
      </c>
      <c r="CP324" s="148" t="s">
        <v>336</v>
      </c>
      <c r="CQ324" s="150">
        <v>2</v>
      </c>
      <c r="CR324" s="151" t="s">
        <v>1160</v>
      </c>
    </row>
    <row r="325" spans="90:96">
      <c r="CL325" s="147" t="s">
        <v>274</v>
      </c>
      <c r="CM325" s="148" t="s">
        <v>168</v>
      </c>
      <c r="CN325" s="148">
        <v>32030</v>
      </c>
      <c r="CO325" s="149" t="s">
        <v>1161</v>
      </c>
      <c r="CP325" s="148" t="s">
        <v>336</v>
      </c>
      <c r="CQ325" s="150">
        <v>2</v>
      </c>
      <c r="CR325" s="151" t="s">
        <v>1161</v>
      </c>
    </row>
    <row r="326" spans="90:96">
      <c r="CL326" s="147" t="s">
        <v>303</v>
      </c>
      <c r="CM326" s="148" t="s">
        <v>168</v>
      </c>
      <c r="CN326" s="148">
        <v>32060</v>
      </c>
      <c r="CO326" s="149" t="s">
        <v>1162</v>
      </c>
      <c r="CP326" s="148" t="s">
        <v>336</v>
      </c>
      <c r="CQ326" s="150">
        <v>2</v>
      </c>
      <c r="CR326" s="151" t="s">
        <v>1162</v>
      </c>
    </row>
    <row r="327" spans="90:96">
      <c r="CL327" s="147" t="s">
        <v>218</v>
      </c>
      <c r="CM327" s="148" t="s">
        <v>168</v>
      </c>
      <c r="CN327" s="148">
        <v>32050</v>
      </c>
      <c r="CO327" s="149" t="s">
        <v>1163</v>
      </c>
      <c r="CP327" s="148" t="s">
        <v>160</v>
      </c>
      <c r="CQ327" s="150">
        <v>3</v>
      </c>
      <c r="CR327" s="151" t="s">
        <v>1164</v>
      </c>
    </row>
    <row r="328" spans="90:96">
      <c r="CL328" s="147" t="s">
        <v>369</v>
      </c>
      <c r="CM328" s="148" t="s">
        <v>168</v>
      </c>
      <c r="CN328" s="148">
        <v>32090</v>
      </c>
      <c r="CO328" s="149" t="s">
        <v>1165</v>
      </c>
      <c r="CP328" s="148" t="s">
        <v>267</v>
      </c>
      <c r="CQ328" s="150">
        <v>1</v>
      </c>
      <c r="CR328" s="151" t="s">
        <v>1166</v>
      </c>
    </row>
    <row r="329" spans="90:96">
      <c r="CL329" s="147" t="s">
        <v>539</v>
      </c>
      <c r="CM329" s="148" t="s">
        <v>165</v>
      </c>
      <c r="CN329" s="148">
        <v>29324</v>
      </c>
      <c r="CO329" s="149" t="s">
        <v>1167</v>
      </c>
      <c r="CP329" s="148" t="s">
        <v>160</v>
      </c>
      <c r="CQ329" s="150">
        <v>3</v>
      </c>
      <c r="CR329" s="151" t="s">
        <v>1168</v>
      </c>
    </row>
    <row r="330" spans="90:96">
      <c r="CL330" s="147" t="s">
        <v>199</v>
      </c>
      <c r="CM330" s="148" t="s">
        <v>171</v>
      </c>
      <c r="CN330" s="148">
        <v>31161</v>
      </c>
      <c r="CO330" s="149" t="s">
        <v>1169</v>
      </c>
      <c r="CP330" s="148" t="s">
        <v>160</v>
      </c>
      <c r="CQ330" s="150">
        <v>3</v>
      </c>
      <c r="CR330" s="151" t="s">
        <v>1170</v>
      </c>
    </row>
    <row r="331" spans="90:96">
      <c r="CL331" s="147" t="s">
        <v>241</v>
      </c>
      <c r="CM331" s="148" t="s">
        <v>171</v>
      </c>
      <c r="CN331" s="148">
        <v>31490</v>
      </c>
      <c r="CO331" s="149" t="s">
        <v>1171</v>
      </c>
      <c r="CP331" s="148" t="s">
        <v>160</v>
      </c>
      <c r="CQ331" s="150">
        <v>3</v>
      </c>
      <c r="CR331" s="151" t="s">
        <v>1171</v>
      </c>
    </row>
    <row r="332" spans="90:96">
      <c r="CL332" s="147" t="s">
        <v>276</v>
      </c>
      <c r="CM332" s="148" t="s">
        <v>171</v>
      </c>
      <c r="CN332" s="148">
        <v>31140</v>
      </c>
      <c r="CO332" s="149" t="s">
        <v>1172</v>
      </c>
      <c r="CP332" s="148" t="s">
        <v>160</v>
      </c>
      <c r="CQ332" s="150">
        <v>3</v>
      </c>
      <c r="CR332" s="151" t="s">
        <v>1172</v>
      </c>
    </row>
    <row r="333" spans="90:96">
      <c r="CL333" s="147" t="s">
        <v>306</v>
      </c>
      <c r="CM333" s="148" t="s">
        <v>171</v>
      </c>
      <c r="CN333" s="148">
        <v>31550</v>
      </c>
      <c r="CO333" s="149" t="s">
        <v>1173</v>
      </c>
      <c r="CP333" s="148" t="s">
        <v>160</v>
      </c>
      <c r="CQ333" s="150">
        <v>3</v>
      </c>
      <c r="CR333" s="151" t="s">
        <v>1174</v>
      </c>
    </row>
    <row r="334" spans="90:96">
      <c r="CL334" s="147" t="s">
        <v>341</v>
      </c>
      <c r="CM334" s="148" t="s">
        <v>171</v>
      </c>
      <c r="CN334" s="148">
        <v>31120</v>
      </c>
      <c r="CO334" s="149" t="s">
        <v>1175</v>
      </c>
      <c r="CP334" s="148" t="s">
        <v>336</v>
      </c>
      <c r="CQ334" s="150">
        <v>2</v>
      </c>
      <c r="CR334" s="151" t="s">
        <v>1176</v>
      </c>
    </row>
    <row r="335" spans="90:96">
      <c r="CL335" s="147" t="s">
        <v>371</v>
      </c>
      <c r="CM335" s="148" t="s">
        <v>171</v>
      </c>
      <c r="CN335" s="148">
        <v>31230</v>
      </c>
      <c r="CO335" s="149" t="s">
        <v>1177</v>
      </c>
      <c r="CP335" s="148" t="s">
        <v>336</v>
      </c>
      <c r="CQ335" s="150">
        <v>2</v>
      </c>
      <c r="CR335" s="151" t="s">
        <v>1178</v>
      </c>
    </row>
    <row r="336" spans="90:96">
      <c r="CL336" s="147" t="s">
        <v>357</v>
      </c>
      <c r="CM336" s="148" t="s">
        <v>171</v>
      </c>
      <c r="CN336" s="148">
        <v>31012</v>
      </c>
      <c r="CO336" s="149" t="s">
        <v>1179</v>
      </c>
      <c r="CP336" s="148" t="s">
        <v>160</v>
      </c>
      <c r="CQ336" s="150">
        <v>3</v>
      </c>
      <c r="CR336" s="151" t="s">
        <v>1179</v>
      </c>
    </row>
    <row r="337" spans="90:96">
      <c r="CL337" s="147" t="s">
        <v>425</v>
      </c>
      <c r="CM337" s="148" t="s">
        <v>171</v>
      </c>
      <c r="CN337" s="148">
        <v>31590</v>
      </c>
      <c r="CO337" s="149" t="s">
        <v>1180</v>
      </c>
      <c r="CP337" s="148" t="s">
        <v>336</v>
      </c>
      <c r="CQ337" s="150">
        <v>2</v>
      </c>
      <c r="CR337" s="151" t="s">
        <v>1180</v>
      </c>
    </row>
    <row r="338" spans="90:96">
      <c r="CL338" s="147" t="s">
        <v>450</v>
      </c>
      <c r="CM338" s="148" t="s">
        <v>171</v>
      </c>
      <c r="CN338" s="148">
        <v>31300</v>
      </c>
      <c r="CO338" s="149" t="s">
        <v>1181</v>
      </c>
      <c r="CP338" s="148" t="s">
        <v>267</v>
      </c>
      <c r="CQ338" s="150">
        <v>1</v>
      </c>
      <c r="CR338" s="151" t="s">
        <v>1181</v>
      </c>
    </row>
    <row r="339" spans="90:96">
      <c r="CL339" s="147" t="s">
        <v>455</v>
      </c>
      <c r="CM339" s="148" t="s">
        <v>171</v>
      </c>
      <c r="CN339" s="148">
        <v>31110</v>
      </c>
      <c r="CO339" s="149" t="s">
        <v>1182</v>
      </c>
      <c r="CP339" s="148" t="s">
        <v>336</v>
      </c>
      <c r="CQ339" s="150">
        <v>2</v>
      </c>
      <c r="CR339" s="151" t="s">
        <v>1182</v>
      </c>
    </row>
    <row r="340" spans="90:96">
      <c r="CL340" s="147" t="s">
        <v>475</v>
      </c>
      <c r="CM340" s="148" t="s">
        <v>171</v>
      </c>
      <c r="CN340" s="148">
        <v>31400</v>
      </c>
      <c r="CO340" s="149" t="s">
        <v>1183</v>
      </c>
      <c r="CP340" s="148" t="s">
        <v>336</v>
      </c>
      <c r="CQ340" s="150">
        <v>2</v>
      </c>
      <c r="CR340" s="151" t="s">
        <v>1183</v>
      </c>
    </row>
    <row r="341" spans="90:96">
      <c r="CL341" s="147" t="s">
        <v>499</v>
      </c>
      <c r="CM341" s="148" t="s">
        <v>171</v>
      </c>
      <c r="CN341" s="148">
        <v>31660</v>
      </c>
      <c r="CO341" s="149" t="s">
        <v>1184</v>
      </c>
      <c r="CP341" s="148" t="s">
        <v>336</v>
      </c>
      <c r="CQ341" s="150">
        <v>2</v>
      </c>
      <c r="CR341" s="151" t="s">
        <v>1184</v>
      </c>
    </row>
    <row r="342" spans="90:96">
      <c r="CL342" s="147" t="s">
        <v>519</v>
      </c>
      <c r="CM342" s="148" t="s">
        <v>171</v>
      </c>
      <c r="CN342" s="148">
        <v>31340</v>
      </c>
      <c r="CO342" s="149" t="s">
        <v>1185</v>
      </c>
      <c r="CP342" s="148" t="s">
        <v>336</v>
      </c>
      <c r="CQ342" s="150">
        <v>2</v>
      </c>
      <c r="CR342" s="151" t="s">
        <v>1185</v>
      </c>
    </row>
    <row r="343" spans="90:96">
      <c r="CL343" s="147" t="s">
        <v>534</v>
      </c>
      <c r="CM343" s="148" t="s">
        <v>171</v>
      </c>
      <c r="CN343" s="148">
        <v>31250</v>
      </c>
      <c r="CO343" s="149" t="s">
        <v>1186</v>
      </c>
      <c r="CP343" s="148" t="s">
        <v>336</v>
      </c>
      <c r="CQ343" s="150">
        <v>2</v>
      </c>
      <c r="CR343" s="151" t="s">
        <v>1186</v>
      </c>
    </row>
    <row r="344" spans="90:96">
      <c r="CL344" s="147" t="s">
        <v>550</v>
      </c>
      <c r="CM344" s="148" t="s">
        <v>171</v>
      </c>
      <c r="CN344" s="148">
        <v>31100</v>
      </c>
      <c r="CO344" s="149" t="s">
        <v>1187</v>
      </c>
      <c r="CP344" s="148" t="s">
        <v>336</v>
      </c>
      <c r="CQ344" s="150">
        <v>2</v>
      </c>
      <c r="CR344" s="151" t="s">
        <v>1187</v>
      </c>
    </row>
    <row r="345" spans="90:96">
      <c r="CL345" s="147" t="s">
        <v>568</v>
      </c>
      <c r="CM345" s="148" t="s">
        <v>171</v>
      </c>
      <c r="CN345" s="148">
        <v>31430</v>
      </c>
      <c r="CO345" s="149" t="s">
        <v>1188</v>
      </c>
      <c r="CP345" s="148" t="s">
        <v>336</v>
      </c>
      <c r="CQ345" s="150">
        <v>2</v>
      </c>
      <c r="CR345" s="151" t="s">
        <v>1189</v>
      </c>
    </row>
    <row r="346" spans="90:96">
      <c r="CL346" s="147" t="s">
        <v>386</v>
      </c>
      <c r="CM346" s="148" t="s">
        <v>171</v>
      </c>
      <c r="CN346" s="148">
        <v>31013</v>
      </c>
      <c r="CO346" s="149" t="s">
        <v>1190</v>
      </c>
      <c r="CP346" s="148" t="s">
        <v>160</v>
      </c>
      <c r="CQ346" s="150">
        <v>3</v>
      </c>
      <c r="CR346" s="151" t="s">
        <v>1190</v>
      </c>
    </row>
    <row r="347" spans="90:96">
      <c r="CL347" s="147" t="s">
        <v>598</v>
      </c>
      <c r="CM347" s="148" t="s">
        <v>171</v>
      </c>
      <c r="CN347" s="148">
        <v>31370</v>
      </c>
      <c r="CO347" s="149" t="s">
        <v>1191</v>
      </c>
      <c r="CP347" s="148" t="s">
        <v>336</v>
      </c>
      <c r="CQ347" s="150">
        <v>2</v>
      </c>
      <c r="CR347" s="151" t="s">
        <v>1191</v>
      </c>
    </row>
    <row r="348" spans="90:96">
      <c r="CL348" s="147" t="s">
        <v>411</v>
      </c>
      <c r="CM348" s="148" t="s">
        <v>171</v>
      </c>
      <c r="CN348" s="148">
        <v>31080</v>
      </c>
      <c r="CO348" s="149" t="s">
        <v>1192</v>
      </c>
      <c r="CP348" s="148" t="s">
        <v>160</v>
      </c>
      <c r="CQ348" s="150">
        <v>3</v>
      </c>
      <c r="CR348" s="151" t="s">
        <v>1193</v>
      </c>
    </row>
    <row r="349" spans="90:96">
      <c r="CL349" s="147" t="s">
        <v>621</v>
      </c>
      <c r="CM349" s="148" t="s">
        <v>171</v>
      </c>
      <c r="CN349" s="148">
        <v>31350</v>
      </c>
      <c r="CO349" s="149" t="s">
        <v>1194</v>
      </c>
      <c r="CP349" s="148" t="s">
        <v>336</v>
      </c>
      <c r="CQ349" s="150">
        <v>2</v>
      </c>
      <c r="CR349" s="151" t="s">
        <v>1195</v>
      </c>
    </row>
    <row r="350" spans="90:96">
      <c r="CL350" s="147" t="s">
        <v>631</v>
      </c>
      <c r="CM350" s="148" t="s">
        <v>171</v>
      </c>
      <c r="CN350" s="148">
        <v>31390</v>
      </c>
      <c r="CO350" s="149" t="s">
        <v>1196</v>
      </c>
      <c r="CP350" s="148" t="s">
        <v>336</v>
      </c>
      <c r="CQ350" s="150">
        <v>2</v>
      </c>
      <c r="CR350" s="151" t="s">
        <v>1196</v>
      </c>
    </row>
    <row r="351" spans="90:96">
      <c r="CL351" s="147" t="s">
        <v>638</v>
      </c>
      <c r="CM351" s="148" t="s">
        <v>171</v>
      </c>
      <c r="CN351" s="148">
        <v>31310</v>
      </c>
      <c r="CO351" s="149" t="s">
        <v>1197</v>
      </c>
      <c r="CP351" s="148" t="s">
        <v>336</v>
      </c>
      <c r="CQ351" s="150">
        <v>2</v>
      </c>
      <c r="CR351" s="151" t="s">
        <v>1197</v>
      </c>
    </row>
    <row r="352" spans="90:96">
      <c r="CL352" s="147" t="s">
        <v>648</v>
      </c>
      <c r="CM352" s="148" t="s">
        <v>171</v>
      </c>
      <c r="CN352" s="148">
        <v>31560</v>
      </c>
      <c r="CO352" s="149" t="s">
        <v>1198</v>
      </c>
      <c r="CP352" s="148" t="s">
        <v>336</v>
      </c>
      <c r="CQ352" s="150">
        <v>2</v>
      </c>
      <c r="CR352" s="151" t="s">
        <v>1199</v>
      </c>
    </row>
    <row r="353" spans="90:96">
      <c r="CL353" s="147" t="s">
        <v>660</v>
      </c>
      <c r="CM353" s="148" t="s">
        <v>171</v>
      </c>
      <c r="CN353" s="148">
        <v>31170</v>
      </c>
      <c r="CO353" s="149" t="s">
        <v>1200</v>
      </c>
      <c r="CP353" s="148" t="s">
        <v>336</v>
      </c>
      <c r="CQ353" s="150">
        <v>2</v>
      </c>
      <c r="CR353" s="151" t="s">
        <v>1200</v>
      </c>
    </row>
    <row r="354" spans="90:96">
      <c r="CL354" s="147" t="s">
        <v>439</v>
      </c>
      <c r="CM354" s="148" t="s">
        <v>171</v>
      </c>
      <c r="CN354" s="148">
        <v>31211</v>
      </c>
      <c r="CO354" s="149" t="s">
        <v>1201</v>
      </c>
      <c r="CP354" s="148" t="s">
        <v>160</v>
      </c>
      <c r="CQ354" s="150">
        <v>3</v>
      </c>
      <c r="CR354" s="151" t="s">
        <v>1201</v>
      </c>
    </row>
    <row r="355" spans="90:96">
      <c r="CL355" s="147" t="s">
        <v>673</v>
      </c>
      <c r="CM355" s="148" t="s">
        <v>171</v>
      </c>
      <c r="CN355" s="148">
        <v>31040</v>
      </c>
      <c r="CO355" s="149" t="s">
        <v>1202</v>
      </c>
      <c r="CP355" s="148" t="s">
        <v>336</v>
      </c>
      <c r="CQ355" s="150">
        <v>2</v>
      </c>
      <c r="CR355" s="151" t="s">
        <v>1203</v>
      </c>
    </row>
    <row r="356" spans="90:96">
      <c r="CL356" s="147" t="s">
        <v>680</v>
      </c>
      <c r="CM356" s="148" t="s">
        <v>171</v>
      </c>
      <c r="CN356" s="148">
        <v>31030</v>
      </c>
      <c r="CO356" s="149" t="s">
        <v>1204</v>
      </c>
      <c r="CP356" s="148" t="s">
        <v>336</v>
      </c>
      <c r="CQ356" s="150">
        <v>2</v>
      </c>
      <c r="CR356" s="151" t="s">
        <v>1205</v>
      </c>
    </row>
    <row r="357" spans="90:96">
      <c r="CL357" s="147" t="s">
        <v>689</v>
      </c>
      <c r="CM357" s="148" t="s">
        <v>171</v>
      </c>
      <c r="CN357" s="148">
        <v>31311</v>
      </c>
      <c r="CO357" s="149" t="s">
        <v>1206</v>
      </c>
      <c r="CP357" s="148" t="s">
        <v>336</v>
      </c>
      <c r="CQ357" s="150">
        <v>2</v>
      </c>
      <c r="CR357" s="151" t="s">
        <v>1207</v>
      </c>
    </row>
    <row r="358" spans="90:96">
      <c r="CL358" s="147" t="s">
        <v>463</v>
      </c>
      <c r="CM358" s="148" t="s">
        <v>171</v>
      </c>
      <c r="CN358" s="148">
        <v>31021</v>
      </c>
      <c r="CO358" s="149" t="s">
        <v>1208</v>
      </c>
      <c r="CP358" s="148" t="s">
        <v>160</v>
      </c>
      <c r="CQ358" s="150">
        <v>3</v>
      </c>
      <c r="CR358" s="151" t="s">
        <v>1209</v>
      </c>
    </row>
    <row r="359" spans="90:96">
      <c r="CL359" s="147" t="s">
        <v>705</v>
      </c>
      <c r="CM359" s="148" t="s">
        <v>171</v>
      </c>
      <c r="CN359" s="148">
        <v>31650</v>
      </c>
      <c r="CO359" s="149" t="s">
        <v>1210</v>
      </c>
      <c r="CP359" s="148" t="s">
        <v>267</v>
      </c>
      <c r="CQ359" s="150">
        <v>1</v>
      </c>
      <c r="CR359" s="151" t="s">
        <v>1210</v>
      </c>
    </row>
    <row r="360" spans="90:96">
      <c r="CL360" s="147" t="s">
        <v>700</v>
      </c>
      <c r="CM360" s="148" t="s">
        <v>171</v>
      </c>
      <c r="CN360" s="148">
        <v>31570</v>
      </c>
      <c r="CO360" s="149" t="s">
        <v>1211</v>
      </c>
      <c r="CP360" s="148" t="s">
        <v>336</v>
      </c>
      <c r="CQ360" s="150">
        <v>2</v>
      </c>
      <c r="CR360" s="151" t="s">
        <v>1211</v>
      </c>
    </row>
    <row r="361" spans="90:96">
      <c r="CL361" s="147" t="s">
        <v>408</v>
      </c>
      <c r="CM361" s="148" t="s">
        <v>165</v>
      </c>
      <c r="CN361" s="148">
        <v>29032</v>
      </c>
      <c r="CO361" s="149" t="s">
        <v>1212</v>
      </c>
      <c r="CP361" s="148" t="s">
        <v>160</v>
      </c>
      <c r="CQ361" s="150">
        <v>3</v>
      </c>
      <c r="CR361" s="151" t="s">
        <v>1212</v>
      </c>
    </row>
    <row r="362" spans="90:96">
      <c r="CL362" s="147" t="s">
        <v>485</v>
      </c>
      <c r="CM362" s="148" t="s">
        <v>171</v>
      </c>
      <c r="CN362" s="148">
        <v>31032</v>
      </c>
      <c r="CO362" s="149" t="s">
        <v>1213</v>
      </c>
      <c r="CP362" s="148" t="s">
        <v>160</v>
      </c>
      <c r="CQ362" s="150">
        <v>3</v>
      </c>
      <c r="CR362" s="151" t="s">
        <v>1213</v>
      </c>
    </row>
    <row r="363" spans="90:96">
      <c r="CL363" s="147" t="s">
        <v>507</v>
      </c>
      <c r="CM363" s="148" t="s">
        <v>171</v>
      </c>
      <c r="CN363" s="148">
        <v>31610</v>
      </c>
      <c r="CO363" s="149" t="s">
        <v>1214</v>
      </c>
      <c r="CP363" s="148" t="s">
        <v>160</v>
      </c>
      <c r="CQ363" s="150">
        <v>3</v>
      </c>
      <c r="CR363" s="151" t="s">
        <v>1215</v>
      </c>
    </row>
    <row r="364" spans="90:96">
      <c r="CL364" s="147" t="s">
        <v>712</v>
      </c>
      <c r="CM364" s="148" t="s">
        <v>171</v>
      </c>
      <c r="CN364" s="148">
        <v>31191</v>
      </c>
      <c r="CO364" s="149" t="s">
        <v>1216</v>
      </c>
      <c r="CP364" s="148" t="s">
        <v>336</v>
      </c>
      <c r="CQ364" s="150">
        <v>2</v>
      </c>
      <c r="CR364" s="151" t="s">
        <v>1216</v>
      </c>
    </row>
    <row r="365" spans="90:96">
      <c r="CL365" s="147" t="s">
        <v>716</v>
      </c>
      <c r="CM365" s="148" t="s">
        <v>171</v>
      </c>
      <c r="CN365" s="148">
        <v>31070</v>
      </c>
      <c r="CO365" s="149" t="s">
        <v>1217</v>
      </c>
      <c r="CP365" s="148" t="s">
        <v>336</v>
      </c>
      <c r="CQ365" s="150">
        <v>2</v>
      </c>
      <c r="CR365" s="151" t="s">
        <v>1217</v>
      </c>
    </row>
    <row r="366" spans="90:96">
      <c r="CL366" s="147" t="s">
        <v>721</v>
      </c>
      <c r="CM366" s="148" t="s">
        <v>171</v>
      </c>
      <c r="CN366" s="148">
        <v>31630</v>
      </c>
      <c r="CO366" s="149" t="s">
        <v>1218</v>
      </c>
      <c r="CP366" s="148" t="s">
        <v>336</v>
      </c>
      <c r="CQ366" s="150">
        <v>2</v>
      </c>
      <c r="CR366" s="151" t="s">
        <v>1219</v>
      </c>
    </row>
    <row r="367" spans="90:96">
      <c r="CL367" s="147" t="s">
        <v>526</v>
      </c>
      <c r="CM367" s="148" t="s">
        <v>171</v>
      </c>
      <c r="CN367" s="148">
        <v>31160</v>
      </c>
      <c r="CO367" s="149" t="s">
        <v>1220</v>
      </c>
      <c r="CP367" s="148" t="s">
        <v>160</v>
      </c>
      <c r="CQ367" s="150">
        <v>3</v>
      </c>
      <c r="CR367" s="151" t="s">
        <v>1220</v>
      </c>
    </row>
    <row r="368" spans="90:96">
      <c r="CL368" s="147" t="s">
        <v>726</v>
      </c>
      <c r="CM368" s="148" t="s">
        <v>171</v>
      </c>
      <c r="CN368" s="148">
        <v>31020</v>
      </c>
      <c r="CO368" s="149" t="s">
        <v>1221</v>
      </c>
      <c r="CP368" s="148" t="s">
        <v>336</v>
      </c>
      <c r="CQ368" s="150">
        <v>2</v>
      </c>
      <c r="CR368" s="151" t="s">
        <v>1221</v>
      </c>
    </row>
    <row r="369" spans="90:96">
      <c r="CL369" s="147" t="s">
        <v>730</v>
      </c>
      <c r="CM369" s="148" t="s">
        <v>171</v>
      </c>
      <c r="CN369" s="148">
        <v>31470</v>
      </c>
      <c r="CO369" s="149" t="s">
        <v>1222</v>
      </c>
      <c r="CP369" s="148" t="s">
        <v>336</v>
      </c>
      <c r="CQ369" s="150">
        <v>2</v>
      </c>
      <c r="CR369" s="151" t="s">
        <v>1222</v>
      </c>
    </row>
    <row r="370" spans="90:96">
      <c r="CL370" s="147" t="s">
        <v>732</v>
      </c>
      <c r="CM370" s="148" t="s">
        <v>171</v>
      </c>
      <c r="CN370" s="148">
        <v>31200</v>
      </c>
      <c r="CO370" s="149" t="s">
        <v>1223</v>
      </c>
      <c r="CP370" s="148" t="s">
        <v>336</v>
      </c>
      <c r="CQ370" s="150">
        <v>2</v>
      </c>
      <c r="CR370" s="151" t="s">
        <v>1223</v>
      </c>
    </row>
    <row r="371" spans="90:96">
      <c r="CL371" s="147" t="s">
        <v>541</v>
      </c>
      <c r="CM371" s="148" t="s">
        <v>171</v>
      </c>
      <c r="CN371" s="148">
        <v>31190</v>
      </c>
      <c r="CO371" s="149" t="s">
        <v>1224</v>
      </c>
      <c r="CP371" s="148" t="s">
        <v>160</v>
      </c>
      <c r="CQ371" s="150">
        <v>3</v>
      </c>
      <c r="CR371" s="151" t="s">
        <v>1225</v>
      </c>
    </row>
    <row r="372" spans="90:96">
      <c r="CL372" s="147" t="s">
        <v>736</v>
      </c>
      <c r="CM372" s="148" t="s">
        <v>171</v>
      </c>
      <c r="CN372" s="148">
        <v>31060</v>
      </c>
      <c r="CO372" s="149" t="s">
        <v>1226</v>
      </c>
      <c r="CP372" s="148" t="s">
        <v>336</v>
      </c>
      <c r="CQ372" s="150">
        <v>2</v>
      </c>
      <c r="CR372" s="151" t="s">
        <v>1226</v>
      </c>
    </row>
    <row r="373" spans="90:96">
      <c r="CL373" s="147" t="s">
        <v>740</v>
      </c>
      <c r="CM373" s="148" t="s">
        <v>171</v>
      </c>
      <c r="CN373" s="148">
        <v>31510</v>
      </c>
      <c r="CO373" s="149" t="s">
        <v>1227</v>
      </c>
      <c r="CP373" s="148" t="s">
        <v>336</v>
      </c>
      <c r="CQ373" s="150">
        <v>2</v>
      </c>
      <c r="CR373" s="151" t="s">
        <v>1228</v>
      </c>
    </row>
    <row r="374" spans="90:96">
      <c r="CL374" s="147" t="s">
        <v>742</v>
      </c>
      <c r="CM374" s="148" t="s">
        <v>171</v>
      </c>
      <c r="CN374" s="148">
        <v>31600</v>
      </c>
      <c r="CO374" s="149" t="s">
        <v>1229</v>
      </c>
      <c r="CP374" s="148" t="s">
        <v>336</v>
      </c>
      <c r="CQ374" s="150">
        <v>2</v>
      </c>
      <c r="CR374" s="151" t="s">
        <v>1229</v>
      </c>
    </row>
    <row r="375" spans="90:96">
      <c r="CL375" s="147" t="s">
        <v>744</v>
      </c>
      <c r="CM375" s="148" t="s">
        <v>171</v>
      </c>
      <c r="CN375" s="148">
        <v>31520</v>
      </c>
      <c r="CO375" s="149" t="s">
        <v>1230</v>
      </c>
      <c r="CP375" s="148" t="s">
        <v>336</v>
      </c>
      <c r="CQ375" s="150">
        <v>2</v>
      </c>
      <c r="CR375" s="151" t="s">
        <v>1230</v>
      </c>
    </row>
    <row r="376" spans="90:96">
      <c r="CL376" s="147" t="s">
        <v>558</v>
      </c>
      <c r="CM376" s="148" t="s">
        <v>171</v>
      </c>
      <c r="CN376" s="148">
        <v>31052</v>
      </c>
      <c r="CO376" s="149" t="s">
        <v>1231</v>
      </c>
      <c r="CP376" s="148" t="s">
        <v>160</v>
      </c>
      <c r="CQ376" s="150">
        <v>3</v>
      </c>
      <c r="CR376" s="151" t="s">
        <v>1231</v>
      </c>
    </row>
    <row r="377" spans="90:96">
      <c r="CL377" s="147" t="s">
        <v>747</v>
      </c>
      <c r="CM377" s="148" t="s">
        <v>171</v>
      </c>
      <c r="CN377" s="148">
        <v>31050</v>
      </c>
      <c r="CO377" s="149" t="s">
        <v>1232</v>
      </c>
      <c r="CP377" s="148" t="s">
        <v>336</v>
      </c>
      <c r="CQ377" s="150">
        <v>2</v>
      </c>
      <c r="CR377" s="151" t="s">
        <v>1232</v>
      </c>
    </row>
    <row r="378" spans="90:96">
      <c r="CL378" s="147" t="s">
        <v>750</v>
      </c>
      <c r="CM378" s="148" t="s">
        <v>171</v>
      </c>
      <c r="CN378" s="148">
        <v>31201</v>
      </c>
      <c r="CO378" s="149" t="s">
        <v>1233</v>
      </c>
      <c r="CP378" s="148" t="s">
        <v>336</v>
      </c>
      <c r="CQ378" s="150">
        <v>2</v>
      </c>
      <c r="CR378" s="151" t="s">
        <v>1234</v>
      </c>
    </row>
    <row r="379" spans="90:96">
      <c r="CL379" s="147" t="s">
        <v>574</v>
      </c>
      <c r="CM379" s="148" t="s">
        <v>171</v>
      </c>
      <c r="CN379" s="148">
        <v>31072</v>
      </c>
      <c r="CO379" s="149" t="s">
        <v>1235</v>
      </c>
      <c r="CP379" s="148" t="s">
        <v>160</v>
      </c>
      <c r="CQ379" s="150">
        <v>3</v>
      </c>
      <c r="CR379" s="151" t="s">
        <v>1236</v>
      </c>
    </row>
    <row r="380" spans="90:96">
      <c r="CL380" s="147" t="s">
        <v>754</v>
      </c>
      <c r="CM380" s="148" t="s">
        <v>171</v>
      </c>
      <c r="CN380" s="148">
        <v>31580</v>
      </c>
      <c r="CO380" s="149" t="s">
        <v>1237</v>
      </c>
      <c r="CP380" s="148" t="s">
        <v>336</v>
      </c>
      <c r="CQ380" s="150">
        <v>2</v>
      </c>
      <c r="CR380" s="151" t="s">
        <v>1238</v>
      </c>
    </row>
    <row r="381" spans="90:96">
      <c r="CL381" s="147" t="s">
        <v>757</v>
      </c>
      <c r="CM381" s="148" t="s">
        <v>171</v>
      </c>
      <c r="CN381" s="148">
        <v>31540</v>
      </c>
      <c r="CO381" s="149" t="s">
        <v>1239</v>
      </c>
      <c r="CP381" s="148" t="s">
        <v>336</v>
      </c>
      <c r="CQ381" s="150">
        <v>2</v>
      </c>
      <c r="CR381" s="151" t="s">
        <v>1240</v>
      </c>
    </row>
    <row r="382" spans="90:96">
      <c r="CL382" s="147" t="s">
        <v>586</v>
      </c>
      <c r="CM382" s="148" t="s">
        <v>171</v>
      </c>
      <c r="CN382" s="148">
        <v>31061</v>
      </c>
      <c r="CO382" s="149" t="s">
        <v>1241</v>
      </c>
      <c r="CP382" s="148" t="s">
        <v>160</v>
      </c>
      <c r="CQ382" s="150">
        <v>3</v>
      </c>
      <c r="CR382" s="151" t="s">
        <v>1242</v>
      </c>
    </row>
    <row r="383" spans="90:96">
      <c r="CL383" s="147" t="s">
        <v>762</v>
      </c>
      <c r="CM383" s="148" t="s">
        <v>171</v>
      </c>
      <c r="CN383" s="148">
        <v>31051</v>
      </c>
      <c r="CO383" s="149" t="s">
        <v>1243</v>
      </c>
      <c r="CP383" s="148" t="s">
        <v>336</v>
      </c>
      <c r="CQ383" s="150">
        <v>2</v>
      </c>
      <c r="CR383" s="151" t="s">
        <v>1243</v>
      </c>
    </row>
    <row r="384" spans="90:96">
      <c r="CL384" s="147" t="s">
        <v>764</v>
      </c>
      <c r="CM384" s="148" t="s">
        <v>171</v>
      </c>
      <c r="CN384" s="148">
        <v>31150</v>
      </c>
      <c r="CO384" s="149" t="s">
        <v>1244</v>
      </c>
      <c r="CP384" s="148" t="s">
        <v>336</v>
      </c>
      <c r="CQ384" s="150">
        <v>2</v>
      </c>
      <c r="CR384" s="151" t="s">
        <v>1245</v>
      </c>
    </row>
    <row r="385" spans="90:96">
      <c r="CL385" s="147" t="s">
        <v>767</v>
      </c>
      <c r="CM385" s="148" t="s">
        <v>171</v>
      </c>
      <c r="CN385" s="148">
        <v>31240</v>
      </c>
      <c r="CO385" s="149" t="s">
        <v>1246</v>
      </c>
      <c r="CP385" s="148" t="s">
        <v>336</v>
      </c>
      <c r="CQ385" s="150">
        <v>2</v>
      </c>
      <c r="CR385" s="151" t="s">
        <v>1247</v>
      </c>
    </row>
    <row r="386" spans="90:96">
      <c r="CL386" s="147" t="s">
        <v>770</v>
      </c>
      <c r="CM386" s="148" t="s">
        <v>171</v>
      </c>
      <c r="CN386" s="148">
        <v>31111</v>
      </c>
      <c r="CO386" s="149" t="s">
        <v>1248</v>
      </c>
      <c r="CP386" s="148" t="s">
        <v>336</v>
      </c>
      <c r="CQ386" s="150">
        <v>2</v>
      </c>
      <c r="CR386" s="151" t="s">
        <v>1248</v>
      </c>
    </row>
    <row r="387" spans="90:96">
      <c r="CL387" s="147" t="s">
        <v>772</v>
      </c>
      <c r="CM387" s="148" t="s">
        <v>171</v>
      </c>
      <c r="CN387" s="148">
        <v>31640</v>
      </c>
      <c r="CO387" s="149" t="s">
        <v>1249</v>
      </c>
      <c r="CP387" s="148" t="s">
        <v>336</v>
      </c>
      <c r="CQ387" s="150">
        <v>2</v>
      </c>
      <c r="CR387" s="151" t="s">
        <v>1250</v>
      </c>
    </row>
    <row r="388" spans="90:96">
      <c r="CL388" s="147" t="s">
        <v>774</v>
      </c>
      <c r="CM388" s="148" t="s">
        <v>171</v>
      </c>
      <c r="CN388" s="148">
        <v>31220</v>
      </c>
      <c r="CO388" s="149" t="s">
        <v>1251</v>
      </c>
      <c r="CP388" s="148" t="s">
        <v>336</v>
      </c>
      <c r="CQ388" s="150">
        <v>2</v>
      </c>
      <c r="CR388" s="151" t="s">
        <v>1251</v>
      </c>
    </row>
    <row r="389" spans="90:96">
      <c r="CL389" s="147" t="s">
        <v>782</v>
      </c>
      <c r="CM389" s="148" t="s">
        <v>171</v>
      </c>
      <c r="CN389" s="148">
        <v>31180</v>
      </c>
      <c r="CO389" s="149" t="s">
        <v>1252</v>
      </c>
      <c r="CP389" s="148" t="s">
        <v>267</v>
      </c>
      <c r="CQ389" s="150">
        <v>1</v>
      </c>
      <c r="CR389" s="151" t="s">
        <v>1253</v>
      </c>
    </row>
    <row r="390" spans="90:96">
      <c r="CL390" s="147" t="s">
        <v>777</v>
      </c>
      <c r="CM390" s="148" t="s">
        <v>171</v>
      </c>
      <c r="CN390" s="148">
        <v>31010</v>
      </c>
      <c r="CO390" s="149" t="s">
        <v>1254</v>
      </c>
      <c r="CP390" s="148" t="s">
        <v>336</v>
      </c>
      <c r="CQ390" s="150">
        <v>2</v>
      </c>
      <c r="CR390" s="151" t="s">
        <v>1255</v>
      </c>
    </row>
    <row r="391" spans="90:96">
      <c r="CL391" s="147" t="s">
        <v>780</v>
      </c>
      <c r="CM391" s="148" t="s">
        <v>171</v>
      </c>
      <c r="CN391" s="148">
        <v>31500</v>
      </c>
      <c r="CO391" s="149" t="s">
        <v>1256</v>
      </c>
      <c r="CP391" s="148" t="s">
        <v>336</v>
      </c>
      <c r="CQ391" s="150">
        <v>2</v>
      </c>
      <c r="CR391" s="151" t="s">
        <v>1256</v>
      </c>
    </row>
    <row r="392" spans="90:96">
      <c r="CL392" s="147" t="s">
        <v>783</v>
      </c>
      <c r="CM392" s="148" t="s">
        <v>171</v>
      </c>
      <c r="CN392" s="148">
        <v>31022</v>
      </c>
      <c r="CO392" s="149" t="s">
        <v>1257</v>
      </c>
      <c r="CP392" s="148" t="s">
        <v>336</v>
      </c>
      <c r="CQ392" s="150">
        <v>2</v>
      </c>
      <c r="CR392" s="151" t="s">
        <v>1257</v>
      </c>
    </row>
    <row r="393" spans="90:96">
      <c r="CL393" s="147" t="s">
        <v>785</v>
      </c>
      <c r="CM393" s="148" t="s">
        <v>171</v>
      </c>
      <c r="CN393" s="148">
        <v>31620</v>
      </c>
      <c r="CO393" s="149" t="s">
        <v>1258</v>
      </c>
      <c r="CP393" s="148" t="s">
        <v>336</v>
      </c>
      <c r="CQ393" s="150">
        <v>2</v>
      </c>
      <c r="CR393" s="151" t="s">
        <v>1259</v>
      </c>
    </row>
    <row r="394" spans="90:96">
      <c r="CL394" s="147" t="s">
        <v>207</v>
      </c>
      <c r="CM394" s="148" t="s">
        <v>179</v>
      </c>
      <c r="CN394" s="148">
        <v>33130</v>
      </c>
      <c r="CO394" s="149" t="s">
        <v>1260</v>
      </c>
      <c r="CP394" s="148" t="s">
        <v>336</v>
      </c>
      <c r="CQ394" s="150">
        <v>2</v>
      </c>
      <c r="CR394" s="151" t="s">
        <v>1260</v>
      </c>
    </row>
    <row r="395" spans="90:96">
      <c r="CL395" s="147" t="s">
        <v>222</v>
      </c>
      <c r="CM395" s="148" t="s">
        <v>179</v>
      </c>
      <c r="CN395" s="148">
        <v>33100</v>
      </c>
      <c r="CO395" s="149" t="s">
        <v>1261</v>
      </c>
      <c r="CP395" s="148" t="s">
        <v>160</v>
      </c>
      <c r="CQ395" s="150">
        <v>3</v>
      </c>
      <c r="CR395" s="151" t="s">
        <v>1261</v>
      </c>
    </row>
    <row r="396" spans="90:96">
      <c r="CL396" s="147" t="s">
        <v>281</v>
      </c>
      <c r="CM396" s="148" t="s">
        <v>179</v>
      </c>
      <c r="CN396" s="148">
        <v>33030</v>
      </c>
      <c r="CO396" s="149" t="s">
        <v>1262</v>
      </c>
      <c r="CP396" s="148" t="s">
        <v>336</v>
      </c>
      <c r="CQ396" s="150">
        <v>2</v>
      </c>
      <c r="CR396" s="151" t="s">
        <v>1262</v>
      </c>
    </row>
    <row r="397" spans="90:96">
      <c r="CL397" s="147" t="s">
        <v>260</v>
      </c>
      <c r="CM397" s="148" t="s">
        <v>179</v>
      </c>
      <c r="CN397" s="148">
        <v>33010</v>
      </c>
      <c r="CO397" s="149" t="s">
        <v>1263</v>
      </c>
      <c r="CP397" s="148" t="s">
        <v>160</v>
      </c>
      <c r="CQ397" s="150">
        <v>3</v>
      </c>
      <c r="CR397" s="151" t="s">
        <v>1263</v>
      </c>
    </row>
    <row r="398" spans="90:96">
      <c r="CL398" s="147" t="s">
        <v>346</v>
      </c>
      <c r="CM398" s="148" t="s">
        <v>179</v>
      </c>
      <c r="CN398" s="148">
        <v>33040</v>
      </c>
      <c r="CO398" s="149" t="s">
        <v>1264</v>
      </c>
      <c r="CP398" s="148" t="s">
        <v>336</v>
      </c>
      <c r="CQ398" s="150">
        <v>2</v>
      </c>
      <c r="CR398" s="151" t="s">
        <v>1265</v>
      </c>
    </row>
    <row r="399" spans="90:96">
      <c r="CL399" s="147" t="s">
        <v>293</v>
      </c>
      <c r="CM399" s="148" t="s">
        <v>179</v>
      </c>
      <c r="CN399" s="148">
        <v>33070</v>
      </c>
      <c r="CO399" s="149" t="s">
        <v>1266</v>
      </c>
      <c r="CP399" s="148" t="s">
        <v>160</v>
      </c>
      <c r="CQ399" s="150">
        <v>3</v>
      </c>
      <c r="CR399" s="151" t="s">
        <v>1266</v>
      </c>
    </row>
    <row r="400" spans="90:96">
      <c r="CL400" s="147" t="s">
        <v>399</v>
      </c>
      <c r="CM400" s="148" t="s">
        <v>179</v>
      </c>
      <c r="CN400" s="148">
        <v>33180</v>
      </c>
      <c r="CO400" s="149" t="s">
        <v>1267</v>
      </c>
      <c r="CP400" s="148" t="s">
        <v>267</v>
      </c>
      <c r="CQ400" s="150">
        <v>1</v>
      </c>
      <c r="CR400" s="151" t="s">
        <v>1267</v>
      </c>
    </row>
    <row r="401" spans="90:96">
      <c r="CL401" s="147" t="s">
        <v>406</v>
      </c>
      <c r="CM401" s="148" t="s">
        <v>179</v>
      </c>
      <c r="CN401" s="148">
        <v>33110</v>
      </c>
      <c r="CO401" s="149" t="s">
        <v>1268</v>
      </c>
      <c r="CP401" s="148" t="s">
        <v>336</v>
      </c>
      <c r="CQ401" s="150">
        <v>2</v>
      </c>
      <c r="CR401" s="151" t="s">
        <v>1268</v>
      </c>
    </row>
    <row r="402" spans="90:96">
      <c r="CL402" s="147" t="s">
        <v>214</v>
      </c>
      <c r="CM402" s="148" t="s">
        <v>186</v>
      </c>
      <c r="CN402" s="148">
        <v>35350</v>
      </c>
      <c r="CO402" s="149" t="s">
        <v>1269</v>
      </c>
      <c r="CP402" s="148" t="s">
        <v>160</v>
      </c>
      <c r="CQ402" s="150">
        <v>3</v>
      </c>
      <c r="CR402" s="151" t="s">
        <v>1269</v>
      </c>
    </row>
    <row r="403" spans="90:96">
      <c r="CL403" s="147" t="s">
        <v>251</v>
      </c>
      <c r="CM403" s="148" t="s">
        <v>186</v>
      </c>
      <c r="CN403" s="148">
        <v>35160</v>
      </c>
      <c r="CO403" s="149" t="s">
        <v>1270</v>
      </c>
      <c r="CP403" s="148" t="s">
        <v>336</v>
      </c>
      <c r="CQ403" s="150">
        <v>2</v>
      </c>
      <c r="CR403" s="151" t="s">
        <v>1270</v>
      </c>
    </row>
    <row r="404" spans="90:96">
      <c r="CL404" s="147" t="s">
        <v>284</v>
      </c>
      <c r="CM404" s="148" t="s">
        <v>186</v>
      </c>
      <c r="CN404" s="148">
        <v>35170</v>
      </c>
      <c r="CO404" s="149" t="s">
        <v>1271</v>
      </c>
      <c r="CP404" s="148" t="s">
        <v>336</v>
      </c>
      <c r="CQ404" s="150">
        <v>2</v>
      </c>
      <c r="CR404" s="151" t="s">
        <v>1272</v>
      </c>
    </row>
    <row r="405" spans="90:96">
      <c r="CL405" s="147" t="s">
        <v>264</v>
      </c>
      <c r="CM405" s="148" t="s">
        <v>186</v>
      </c>
      <c r="CN405" s="148">
        <v>35240</v>
      </c>
      <c r="CO405" s="149" t="s">
        <v>1273</v>
      </c>
      <c r="CP405" s="148" t="s">
        <v>160</v>
      </c>
      <c r="CQ405" s="150">
        <v>3</v>
      </c>
      <c r="CR405" s="151" t="s">
        <v>1273</v>
      </c>
    </row>
    <row r="406" spans="90:96">
      <c r="CL406" s="147" t="s">
        <v>296</v>
      </c>
      <c r="CM406" s="148" t="s">
        <v>186</v>
      </c>
      <c r="CN406" s="148">
        <v>35390</v>
      </c>
      <c r="CO406" s="149" t="s">
        <v>1274</v>
      </c>
      <c r="CP406" s="148" t="s">
        <v>160</v>
      </c>
      <c r="CQ406" s="150">
        <v>3</v>
      </c>
      <c r="CR406" s="151" t="s">
        <v>1274</v>
      </c>
    </row>
    <row r="407" spans="90:96">
      <c r="CL407" s="147" t="s">
        <v>379</v>
      </c>
      <c r="CM407" s="148" t="s">
        <v>186</v>
      </c>
      <c r="CN407" s="148">
        <v>35220</v>
      </c>
      <c r="CO407" s="149" t="s">
        <v>1275</v>
      </c>
      <c r="CP407" s="148" t="s">
        <v>336</v>
      </c>
      <c r="CQ407" s="150">
        <v>2</v>
      </c>
      <c r="CR407" s="151" t="s">
        <v>1276</v>
      </c>
    </row>
    <row r="408" spans="90:96">
      <c r="CL408" s="147" t="s">
        <v>401</v>
      </c>
      <c r="CM408" s="148" t="s">
        <v>186</v>
      </c>
      <c r="CN408" s="148">
        <v>35090</v>
      </c>
      <c r="CO408" s="149" t="s">
        <v>1277</v>
      </c>
      <c r="CP408" s="148" t="s">
        <v>336</v>
      </c>
      <c r="CQ408" s="150">
        <v>2</v>
      </c>
      <c r="CR408" s="151" t="s">
        <v>1277</v>
      </c>
    </row>
    <row r="409" spans="90:96">
      <c r="CL409" s="147" t="s">
        <v>429</v>
      </c>
      <c r="CM409" s="148" t="s">
        <v>186</v>
      </c>
      <c r="CN409" s="148">
        <v>35200</v>
      </c>
      <c r="CO409" s="149" t="s">
        <v>1278</v>
      </c>
      <c r="CP409" s="148" t="s">
        <v>336</v>
      </c>
      <c r="CQ409" s="150">
        <v>2</v>
      </c>
      <c r="CR409" s="151" t="s">
        <v>1278</v>
      </c>
    </row>
    <row r="410" spans="90:96">
      <c r="CL410" s="147" t="s">
        <v>452</v>
      </c>
      <c r="CM410" s="148" t="s">
        <v>186</v>
      </c>
      <c r="CN410" s="148">
        <v>35230</v>
      </c>
      <c r="CO410" s="149" t="s">
        <v>1279</v>
      </c>
      <c r="CP410" s="148" t="s">
        <v>336</v>
      </c>
      <c r="CQ410" s="150">
        <v>2</v>
      </c>
      <c r="CR410" s="151" t="s">
        <v>1279</v>
      </c>
    </row>
    <row r="411" spans="90:96">
      <c r="CL411" s="147" t="s">
        <v>333</v>
      </c>
      <c r="CM411" s="148" t="s">
        <v>186</v>
      </c>
      <c r="CN411" s="148">
        <v>35480</v>
      </c>
      <c r="CO411" s="149" t="s">
        <v>1280</v>
      </c>
      <c r="CP411" s="148" t="s">
        <v>160</v>
      </c>
      <c r="CQ411" s="150">
        <v>3</v>
      </c>
      <c r="CR411" s="151" t="s">
        <v>1281</v>
      </c>
    </row>
    <row r="412" spans="90:96">
      <c r="CL412" s="147" t="s">
        <v>498</v>
      </c>
      <c r="CM412" s="148" t="s">
        <v>186</v>
      </c>
      <c r="CN412" s="148">
        <v>35320</v>
      </c>
      <c r="CO412" s="149" t="s">
        <v>1282</v>
      </c>
      <c r="CP412" s="148" t="s">
        <v>267</v>
      </c>
      <c r="CQ412" s="150">
        <v>1</v>
      </c>
      <c r="CR412" s="151" t="s">
        <v>1282</v>
      </c>
    </row>
    <row r="413" spans="90:96">
      <c r="CL413" s="147" t="s">
        <v>363</v>
      </c>
      <c r="CM413" s="148" t="s">
        <v>186</v>
      </c>
      <c r="CN413" s="148">
        <v>30050</v>
      </c>
      <c r="CO413" s="149" t="s">
        <v>1283</v>
      </c>
      <c r="CP413" s="148" t="s">
        <v>160</v>
      </c>
      <c r="CQ413" s="150">
        <v>3</v>
      </c>
      <c r="CR413" s="151" t="s">
        <v>1283</v>
      </c>
    </row>
    <row r="414" spans="90:96">
      <c r="CL414" s="147" t="s">
        <v>522</v>
      </c>
      <c r="CM414" s="148" t="s">
        <v>186</v>
      </c>
      <c r="CN414" s="148">
        <v>35020</v>
      </c>
      <c r="CO414" s="149" t="s">
        <v>1284</v>
      </c>
      <c r="CP414" s="148" t="s">
        <v>336</v>
      </c>
      <c r="CQ414" s="150">
        <v>2</v>
      </c>
      <c r="CR414" s="151" t="s">
        <v>1285</v>
      </c>
    </row>
    <row r="415" spans="90:96">
      <c r="CL415" s="147" t="s">
        <v>537</v>
      </c>
      <c r="CM415" s="148" t="s">
        <v>186</v>
      </c>
      <c r="CN415" s="148">
        <v>35120</v>
      </c>
      <c r="CO415" s="149" t="s">
        <v>1286</v>
      </c>
      <c r="CP415" s="148" t="s">
        <v>336</v>
      </c>
      <c r="CQ415" s="150">
        <v>2</v>
      </c>
      <c r="CR415" s="151" t="s">
        <v>1286</v>
      </c>
    </row>
    <row r="416" spans="90:96">
      <c r="CL416" s="147" t="s">
        <v>554</v>
      </c>
      <c r="CM416" s="148" t="s">
        <v>186</v>
      </c>
      <c r="CN416" s="148">
        <v>35510</v>
      </c>
      <c r="CO416" s="149" t="s">
        <v>1287</v>
      </c>
      <c r="CP416" s="148" t="s">
        <v>336</v>
      </c>
      <c r="CQ416" s="150">
        <v>2</v>
      </c>
      <c r="CR416" s="151" t="s">
        <v>1288</v>
      </c>
    </row>
    <row r="417" spans="90:96">
      <c r="CL417" s="147" t="s">
        <v>570</v>
      </c>
      <c r="CM417" s="148" t="s">
        <v>186</v>
      </c>
      <c r="CN417" s="148">
        <v>35560</v>
      </c>
      <c r="CO417" s="149" t="s">
        <v>1289</v>
      </c>
      <c r="CP417" s="148" t="s">
        <v>336</v>
      </c>
      <c r="CQ417" s="150">
        <v>2</v>
      </c>
      <c r="CR417" s="151" t="s">
        <v>1290</v>
      </c>
    </row>
    <row r="418" spans="90:96">
      <c r="CL418" s="147" t="s">
        <v>582</v>
      </c>
      <c r="CM418" s="148" t="s">
        <v>186</v>
      </c>
      <c r="CN418" s="148">
        <v>35420</v>
      </c>
      <c r="CO418" s="149" t="s">
        <v>1291</v>
      </c>
      <c r="CP418" s="148" t="s">
        <v>336</v>
      </c>
      <c r="CQ418" s="150">
        <v>2</v>
      </c>
      <c r="CR418" s="151" t="s">
        <v>1291</v>
      </c>
    </row>
    <row r="419" spans="90:96">
      <c r="CL419" s="147" t="s">
        <v>601</v>
      </c>
      <c r="CM419" s="148" t="s">
        <v>186</v>
      </c>
      <c r="CN419" s="148">
        <v>35410</v>
      </c>
      <c r="CO419" s="149" t="s">
        <v>1292</v>
      </c>
      <c r="CP419" s="148" t="s">
        <v>336</v>
      </c>
      <c r="CQ419" s="150">
        <v>2</v>
      </c>
      <c r="CR419" s="151" t="s">
        <v>1292</v>
      </c>
    </row>
    <row r="420" spans="90:96">
      <c r="CL420" s="147" t="s">
        <v>392</v>
      </c>
      <c r="CM420" s="148" t="s">
        <v>186</v>
      </c>
      <c r="CN420" s="148">
        <v>35010</v>
      </c>
      <c r="CO420" s="149" t="s">
        <v>1293</v>
      </c>
      <c r="CP420" s="148" t="s">
        <v>160</v>
      </c>
      <c r="CQ420" s="150">
        <v>3</v>
      </c>
      <c r="CR420" s="151" t="s">
        <v>1293</v>
      </c>
    </row>
    <row r="421" spans="90:96">
      <c r="CL421" s="147" t="s">
        <v>418</v>
      </c>
      <c r="CM421" s="148" t="s">
        <v>186</v>
      </c>
      <c r="CN421" s="148">
        <v>35210</v>
      </c>
      <c r="CO421" s="149" t="s">
        <v>1294</v>
      </c>
      <c r="CP421" s="148" t="s">
        <v>160</v>
      </c>
      <c r="CQ421" s="150">
        <v>3</v>
      </c>
      <c r="CR421" s="151" t="s">
        <v>1295</v>
      </c>
    </row>
    <row r="422" spans="90:96">
      <c r="CL422" s="147" t="s">
        <v>445</v>
      </c>
      <c r="CM422" s="148" t="s">
        <v>186</v>
      </c>
      <c r="CN422" s="148">
        <v>35270</v>
      </c>
      <c r="CO422" s="149" t="s">
        <v>1296</v>
      </c>
      <c r="CP422" s="148" t="s">
        <v>160</v>
      </c>
      <c r="CQ422" s="150">
        <v>3</v>
      </c>
      <c r="CR422" s="151" t="s">
        <v>1296</v>
      </c>
    </row>
    <row r="423" spans="90:96">
      <c r="CL423" s="147" t="s">
        <v>641</v>
      </c>
      <c r="CM423" s="148" t="s">
        <v>186</v>
      </c>
      <c r="CN423" s="148">
        <v>35380</v>
      </c>
      <c r="CO423" s="149" t="s">
        <v>1297</v>
      </c>
      <c r="CP423" s="148" t="s">
        <v>336</v>
      </c>
      <c r="CQ423" s="150">
        <v>2</v>
      </c>
      <c r="CR423" s="151" t="s">
        <v>1298</v>
      </c>
    </row>
    <row r="424" spans="90:96">
      <c r="CL424" s="147" t="s">
        <v>653</v>
      </c>
      <c r="CM424" s="148" t="s">
        <v>186</v>
      </c>
      <c r="CN424" s="148">
        <v>35400</v>
      </c>
      <c r="CO424" s="149" t="s">
        <v>1299</v>
      </c>
      <c r="CP424" s="148" t="s">
        <v>336</v>
      </c>
      <c r="CQ424" s="150">
        <v>2</v>
      </c>
      <c r="CR424" s="151" t="s">
        <v>1299</v>
      </c>
    </row>
    <row r="425" spans="90:96">
      <c r="CL425" s="147" t="s">
        <v>661</v>
      </c>
      <c r="CM425" s="148" t="s">
        <v>186</v>
      </c>
      <c r="CN425" s="148">
        <v>35280</v>
      </c>
      <c r="CO425" s="149" t="s">
        <v>1300</v>
      </c>
      <c r="CP425" s="148" t="s">
        <v>336</v>
      </c>
      <c r="CQ425" s="150">
        <v>2</v>
      </c>
      <c r="CR425" s="151" t="s">
        <v>1300</v>
      </c>
    </row>
    <row r="426" spans="90:96">
      <c r="CL426" s="147" t="s">
        <v>668</v>
      </c>
      <c r="CM426" s="148" t="s">
        <v>186</v>
      </c>
      <c r="CN426" s="148">
        <v>35360</v>
      </c>
      <c r="CO426" s="149" t="s">
        <v>1301</v>
      </c>
      <c r="CP426" s="148" t="s">
        <v>336</v>
      </c>
      <c r="CQ426" s="150">
        <v>2</v>
      </c>
      <c r="CR426" s="151" t="s">
        <v>1301</v>
      </c>
    </row>
    <row r="427" spans="90:96">
      <c r="CL427" s="147" t="s">
        <v>469</v>
      </c>
      <c r="CM427" s="148" t="s">
        <v>186</v>
      </c>
      <c r="CN427" s="148">
        <v>35550</v>
      </c>
      <c r="CO427" s="149" t="s">
        <v>1302</v>
      </c>
      <c r="CP427" s="148" t="s">
        <v>160</v>
      </c>
      <c r="CQ427" s="150">
        <v>3</v>
      </c>
      <c r="CR427" s="151" t="s">
        <v>1302</v>
      </c>
    </row>
    <row r="428" spans="90:96">
      <c r="CL428" s="147" t="s">
        <v>687</v>
      </c>
      <c r="CM428" s="148" t="s">
        <v>186</v>
      </c>
      <c r="CN428" s="148">
        <v>35140</v>
      </c>
      <c r="CO428" s="149" t="s">
        <v>1303</v>
      </c>
      <c r="CP428" s="148" t="s">
        <v>267</v>
      </c>
      <c r="CQ428" s="150">
        <v>1</v>
      </c>
      <c r="CR428" s="151" t="s">
        <v>1304</v>
      </c>
    </row>
    <row r="429" spans="90:96">
      <c r="CL429" s="147" t="s">
        <v>491</v>
      </c>
      <c r="CM429" s="148" t="s">
        <v>186</v>
      </c>
      <c r="CN429" s="148">
        <v>35260</v>
      </c>
      <c r="CO429" s="149" t="s">
        <v>1305</v>
      </c>
      <c r="CP429" s="148" t="s">
        <v>160</v>
      </c>
      <c r="CQ429" s="150">
        <v>3</v>
      </c>
      <c r="CR429" s="151" t="s">
        <v>1305</v>
      </c>
    </row>
    <row r="430" spans="90:96">
      <c r="CL430" s="147" t="s">
        <v>690</v>
      </c>
      <c r="CM430" s="148" t="s">
        <v>186</v>
      </c>
      <c r="CN430" s="148">
        <v>35250</v>
      </c>
      <c r="CO430" s="149" t="s">
        <v>1306</v>
      </c>
      <c r="CP430" s="148" t="s">
        <v>336</v>
      </c>
      <c r="CQ430" s="150">
        <v>2</v>
      </c>
      <c r="CR430" s="151" t="s">
        <v>1307</v>
      </c>
    </row>
    <row r="431" spans="90:96">
      <c r="CL431" s="147" t="s">
        <v>696</v>
      </c>
      <c r="CM431" s="148" t="s">
        <v>186</v>
      </c>
      <c r="CN431" s="148">
        <v>35300</v>
      </c>
      <c r="CO431" s="149" t="s">
        <v>1308</v>
      </c>
      <c r="CP431" s="148" t="s">
        <v>336</v>
      </c>
      <c r="CQ431" s="150">
        <v>2</v>
      </c>
      <c r="CR431" s="151" t="s">
        <v>1309</v>
      </c>
    </row>
    <row r="432" spans="90:96">
      <c r="CL432" s="147" t="s">
        <v>702</v>
      </c>
      <c r="CM432" s="148" t="s">
        <v>186</v>
      </c>
      <c r="CN432" s="148">
        <v>35040</v>
      </c>
      <c r="CO432" s="149" t="s">
        <v>1310</v>
      </c>
      <c r="CP432" s="148" t="s">
        <v>336</v>
      </c>
      <c r="CQ432" s="150">
        <v>2</v>
      </c>
      <c r="CR432" s="151" t="s">
        <v>1311</v>
      </c>
    </row>
    <row r="433" spans="90:96">
      <c r="CL433" s="147" t="s">
        <v>710</v>
      </c>
      <c r="CM433" s="148" t="s">
        <v>186</v>
      </c>
      <c r="CN433" s="148">
        <v>35500</v>
      </c>
      <c r="CO433" s="149" t="s">
        <v>1312</v>
      </c>
      <c r="CP433" s="148" t="s">
        <v>267</v>
      </c>
      <c r="CQ433" s="150">
        <v>1</v>
      </c>
      <c r="CR433" s="151" t="s">
        <v>1313</v>
      </c>
    </row>
    <row r="434" spans="90:96">
      <c r="CL434" s="147" t="s">
        <v>715</v>
      </c>
      <c r="CM434" s="148" t="s">
        <v>186</v>
      </c>
      <c r="CN434" s="148">
        <v>35570</v>
      </c>
      <c r="CO434" s="149" t="s">
        <v>1314</v>
      </c>
      <c r="CP434" s="148" t="s">
        <v>267</v>
      </c>
      <c r="CQ434" s="150">
        <v>1</v>
      </c>
      <c r="CR434" s="151" t="s">
        <v>1315</v>
      </c>
    </row>
    <row r="435" spans="90:96">
      <c r="CL435" s="147" t="s">
        <v>511</v>
      </c>
      <c r="CM435" s="148" t="s">
        <v>186</v>
      </c>
      <c r="CN435" s="148">
        <v>35540</v>
      </c>
      <c r="CO435" s="149" t="s">
        <v>1316</v>
      </c>
      <c r="CP435" s="148" t="s">
        <v>160</v>
      </c>
      <c r="CQ435" s="150">
        <v>3</v>
      </c>
      <c r="CR435" s="151" t="s">
        <v>1317</v>
      </c>
    </row>
    <row r="436" spans="90:96">
      <c r="CL436" s="147" t="s">
        <v>724</v>
      </c>
      <c r="CM436" s="148" t="s">
        <v>186</v>
      </c>
      <c r="CN436" s="148">
        <v>35460</v>
      </c>
      <c r="CO436" s="149" t="s">
        <v>1318</v>
      </c>
      <c r="CP436" s="148" t="s">
        <v>267</v>
      </c>
      <c r="CQ436" s="150">
        <v>1</v>
      </c>
      <c r="CR436" s="151" t="s">
        <v>1318</v>
      </c>
    </row>
    <row r="437" spans="90:96">
      <c r="CL437" s="147" t="s">
        <v>206</v>
      </c>
      <c r="CM437" s="148" t="s">
        <v>178</v>
      </c>
      <c r="CN437" s="148">
        <v>41050</v>
      </c>
      <c r="CO437" s="149" t="s">
        <v>1319</v>
      </c>
      <c r="CP437" s="148" t="s">
        <v>336</v>
      </c>
      <c r="CQ437" s="150">
        <v>2</v>
      </c>
      <c r="CR437" s="151" t="s">
        <v>1320</v>
      </c>
    </row>
    <row r="438" spans="90:96">
      <c r="CL438" s="147" t="s">
        <v>247</v>
      </c>
      <c r="CM438" s="148" t="s">
        <v>178</v>
      </c>
      <c r="CN438" s="148">
        <v>41250</v>
      </c>
      <c r="CO438" s="149" t="s">
        <v>1060</v>
      </c>
      <c r="CP438" s="148" t="s">
        <v>336</v>
      </c>
      <c r="CQ438" s="150">
        <v>2</v>
      </c>
      <c r="CR438" s="151" t="s">
        <v>1060</v>
      </c>
    </row>
    <row r="439" spans="90:96">
      <c r="CL439" s="147" t="s">
        <v>280</v>
      </c>
      <c r="CM439" s="148" t="s">
        <v>178</v>
      </c>
      <c r="CN439" s="148">
        <v>41230</v>
      </c>
      <c r="CO439" s="149" t="s">
        <v>1321</v>
      </c>
      <c r="CP439" s="148" t="s">
        <v>336</v>
      </c>
      <c r="CQ439" s="150">
        <v>2</v>
      </c>
      <c r="CR439" s="151" t="s">
        <v>1321</v>
      </c>
    </row>
    <row r="440" spans="90:96">
      <c r="CL440" s="147" t="s">
        <v>345</v>
      </c>
      <c r="CM440" s="148" t="s">
        <v>178</v>
      </c>
      <c r="CN440" s="148">
        <v>41030</v>
      </c>
      <c r="CO440" s="149" t="s">
        <v>1322</v>
      </c>
      <c r="CP440" s="148" t="s">
        <v>336</v>
      </c>
      <c r="CQ440" s="150">
        <v>2</v>
      </c>
      <c r="CR440" s="151" t="s">
        <v>1322</v>
      </c>
    </row>
    <row r="441" spans="90:96">
      <c r="CL441" s="147" t="s">
        <v>221</v>
      </c>
      <c r="CM441" s="148" t="s">
        <v>178</v>
      </c>
      <c r="CN441" s="148">
        <v>41350</v>
      </c>
      <c r="CO441" s="149" t="s">
        <v>1323</v>
      </c>
      <c r="CP441" s="148" t="s">
        <v>160</v>
      </c>
      <c r="CQ441" s="150">
        <v>3</v>
      </c>
      <c r="CR441" s="151" t="s">
        <v>1323</v>
      </c>
    </row>
    <row r="442" spans="90:96">
      <c r="CL442" s="147" t="s">
        <v>375</v>
      </c>
      <c r="CM442" s="148" t="s">
        <v>178</v>
      </c>
      <c r="CN442" s="148">
        <v>41370</v>
      </c>
      <c r="CO442" s="149" t="s">
        <v>1324</v>
      </c>
      <c r="CP442" s="148" t="s">
        <v>267</v>
      </c>
      <c r="CQ442" s="150">
        <v>1</v>
      </c>
      <c r="CR442" s="151" t="s">
        <v>1324</v>
      </c>
    </row>
    <row r="443" spans="90:96">
      <c r="CL443" s="147" t="s">
        <v>381</v>
      </c>
      <c r="CM443" s="148" t="s">
        <v>178</v>
      </c>
      <c r="CN443" s="148">
        <v>41240</v>
      </c>
      <c r="CO443" s="149" t="s">
        <v>1325</v>
      </c>
      <c r="CP443" s="148" t="s">
        <v>336</v>
      </c>
      <c r="CQ443" s="150">
        <v>2</v>
      </c>
      <c r="CR443" s="151" t="s">
        <v>1326</v>
      </c>
    </row>
    <row r="444" spans="90:96">
      <c r="CL444" s="147" t="s">
        <v>405</v>
      </c>
      <c r="CM444" s="148" t="s">
        <v>178</v>
      </c>
      <c r="CN444" s="148">
        <v>41260</v>
      </c>
      <c r="CO444" s="149" t="s">
        <v>1327</v>
      </c>
      <c r="CP444" s="148" t="s">
        <v>336</v>
      </c>
      <c r="CQ444" s="150">
        <v>2</v>
      </c>
      <c r="CR444" s="151" t="s">
        <v>1328</v>
      </c>
    </row>
    <row r="445" spans="90:96">
      <c r="CL445" s="147" t="s">
        <v>521</v>
      </c>
      <c r="CM445" s="148" t="s">
        <v>184</v>
      </c>
      <c r="CN445" s="148">
        <v>42010</v>
      </c>
      <c r="CO445" s="149" t="s">
        <v>1329</v>
      </c>
      <c r="CP445" s="148" t="s">
        <v>336</v>
      </c>
      <c r="CQ445" s="150">
        <v>2</v>
      </c>
      <c r="CR445" s="151" t="s">
        <v>1330</v>
      </c>
    </row>
    <row r="446" spans="90:96">
      <c r="CL446" s="147" t="s">
        <v>433</v>
      </c>
      <c r="CM446" s="148" t="s">
        <v>178</v>
      </c>
      <c r="CN446" s="148">
        <v>41290</v>
      </c>
      <c r="CO446" s="149" t="s">
        <v>1331</v>
      </c>
      <c r="CP446" s="148" t="s">
        <v>336</v>
      </c>
      <c r="CQ446" s="150">
        <v>2</v>
      </c>
      <c r="CR446" s="151" t="s">
        <v>1331</v>
      </c>
    </row>
    <row r="447" spans="90:96">
      <c r="CL447" s="147" t="s">
        <v>477</v>
      </c>
      <c r="CM447" s="148" t="s">
        <v>178</v>
      </c>
      <c r="CN447" s="148">
        <v>41130</v>
      </c>
      <c r="CO447" s="149" t="s">
        <v>1332</v>
      </c>
      <c r="CP447" s="148" t="s">
        <v>336</v>
      </c>
      <c r="CQ447" s="150">
        <v>2</v>
      </c>
      <c r="CR447" s="151" t="s">
        <v>1333</v>
      </c>
    </row>
    <row r="448" spans="90:96">
      <c r="CL448" s="147" t="s">
        <v>501</v>
      </c>
      <c r="CM448" s="148" t="s">
        <v>178</v>
      </c>
      <c r="CN448" s="148">
        <v>41200</v>
      </c>
      <c r="CO448" s="149" t="s">
        <v>1334</v>
      </c>
      <c r="CP448" s="148" t="s">
        <v>336</v>
      </c>
      <c r="CQ448" s="150">
        <v>2</v>
      </c>
      <c r="CR448" s="151" t="s">
        <v>1335</v>
      </c>
    </row>
    <row r="449" spans="90:96">
      <c r="CL449" s="147" t="s">
        <v>520</v>
      </c>
      <c r="CM449" s="148" t="s">
        <v>178</v>
      </c>
      <c r="CN449" s="148">
        <v>41291</v>
      </c>
      <c r="CO449" s="149" t="s">
        <v>1336</v>
      </c>
      <c r="CP449" s="148" t="s">
        <v>336</v>
      </c>
      <c r="CQ449" s="150">
        <v>2</v>
      </c>
      <c r="CR449" s="151" t="s">
        <v>1336</v>
      </c>
    </row>
    <row r="450" spans="90:96">
      <c r="CL450" s="147" t="s">
        <v>549</v>
      </c>
      <c r="CM450" s="148" t="s">
        <v>178</v>
      </c>
      <c r="CN450" s="148">
        <v>41110</v>
      </c>
      <c r="CO450" s="149" t="s">
        <v>1337</v>
      </c>
      <c r="CP450" s="148" t="s">
        <v>267</v>
      </c>
      <c r="CQ450" s="150">
        <v>1</v>
      </c>
      <c r="CR450" s="151" t="s">
        <v>1337</v>
      </c>
    </row>
    <row r="451" spans="90:96">
      <c r="CL451" s="147" t="s">
        <v>535</v>
      </c>
      <c r="CM451" s="148" t="s">
        <v>178</v>
      </c>
      <c r="CN451" s="148">
        <v>41090</v>
      </c>
      <c r="CO451" s="149" t="s">
        <v>1338</v>
      </c>
      <c r="CP451" s="148" t="s">
        <v>336</v>
      </c>
      <c r="CQ451" s="150">
        <v>2</v>
      </c>
      <c r="CR451" s="151" t="s">
        <v>1339</v>
      </c>
    </row>
    <row r="452" spans="90:96">
      <c r="CL452" s="147" t="s">
        <v>259</v>
      </c>
      <c r="CM452" s="148" t="s">
        <v>178</v>
      </c>
      <c r="CN452" s="148">
        <v>41381</v>
      </c>
      <c r="CO452" s="149" t="s">
        <v>1340</v>
      </c>
      <c r="CP452" s="148" t="s">
        <v>160</v>
      </c>
      <c r="CQ452" s="150">
        <v>3</v>
      </c>
      <c r="CR452" s="151" t="s">
        <v>1341</v>
      </c>
    </row>
    <row r="453" spans="90:96">
      <c r="CL453" s="147" t="s">
        <v>552</v>
      </c>
      <c r="CM453" s="148" t="s">
        <v>178</v>
      </c>
      <c r="CN453" s="148">
        <v>41380</v>
      </c>
      <c r="CO453" s="149" t="s">
        <v>1342</v>
      </c>
      <c r="CP453" s="148" t="s">
        <v>336</v>
      </c>
      <c r="CQ453" s="150">
        <v>2</v>
      </c>
      <c r="CR453" s="151" t="s">
        <v>1343</v>
      </c>
    </row>
    <row r="454" spans="90:96">
      <c r="CL454" s="147" t="s">
        <v>292</v>
      </c>
      <c r="CM454" s="148" t="s">
        <v>178</v>
      </c>
      <c r="CN454" s="148">
        <v>41010</v>
      </c>
      <c r="CO454" s="149" t="s">
        <v>1344</v>
      </c>
      <c r="CP454" s="148" t="s">
        <v>160</v>
      </c>
      <c r="CQ454" s="150">
        <v>3</v>
      </c>
      <c r="CR454" s="151" t="s">
        <v>1345</v>
      </c>
    </row>
    <row r="455" spans="90:96">
      <c r="CL455" s="147" t="s">
        <v>581</v>
      </c>
      <c r="CM455" s="148" t="s">
        <v>178</v>
      </c>
      <c r="CN455" s="148">
        <v>41270</v>
      </c>
      <c r="CO455" s="149" t="s">
        <v>1346</v>
      </c>
      <c r="CP455" s="148" t="s">
        <v>336</v>
      </c>
      <c r="CQ455" s="150">
        <v>2</v>
      </c>
      <c r="CR455" s="151" t="s">
        <v>1346</v>
      </c>
    </row>
    <row r="456" spans="90:96">
      <c r="CL456" s="147" t="s">
        <v>599</v>
      </c>
      <c r="CM456" s="148" t="s">
        <v>178</v>
      </c>
      <c r="CN456" s="148">
        <v>41210</v>
      </c>
      <c r="CO456" s="149" t="s">
        <v>1347</v>
      </c>
      <c r="CP456" s="148" t="s">
        <v>336</v>
      </c>
      <c r="CQ456" s="150">
        <v>2</v>
      </c>
      <c r="CR456" s="151" t="s">
        <v>1347</v>
      </c>
    </row>
    <row r="457" spans="90:96">
      <c r="CL457" s="147" t="s">
        <v>610</v>
      </c>
      <c r="CM457" s="148" t="s">
        <v>178</v>
      </c>
      <c r="CN457" s="148">
        <v>41160</v>
      </c>
      <c r="CO457" s="149" t="s">
        <v>1348</v>
      </c>
      <c r="CP457" s="148" t="s">
        <v>336</v>
      </c>
      <c r="CQ457" s="150">
        <v>2</v>
      </c>
      <c r="CR457" s="151" t="s">
        <v>1349</v>
      </c>
    </row>
    <row r="458" spans="90:96">
      <c r="CL458" s="147" t="s">
        <v>622</v>
      </c>
      <c r="CM458" s="148" t="s">
        <v>178</v>
      </c>
      <c r="CN458" s="148">
        <v>41190</v>
      </c>
      <c r="CO458" s="149" t="s">
        <v>1350</v>
      </c>
      <c r="CP458" s="148" t="s">
        <v>336</v>
      </c>
      <c r="CQ458" s="150">
        <v>2</v>
      </c>
      <c r="CR458" s="151" t="s">
        <v>1351</v>
      </c>
    </row>
    <row r="459" spans="90:96">
      <c r="CL459" s="147" t="s">
        <v>330</v>
      </c>
      <c r="CM459" s="148" t="s">
        <v>178</v>
      </c>
      <c r="CN459" s="148">
        <v>41220</v>
      </c>
      <c r="CO459" s="149" t="s">
        <v>1352</v>
      </c>
      <c r="CP459" s="148" t="s">
        <v>160</v>
      </c>
      <c r="CQ459" s="150">
        <v>3</v>
      </c>
      <c r="CR459" s="151" t="s">
        <v>1352</v>
      </c>
    </row>
    <row r="460" spans="90:96">
      <c r="CL460" s="147" t="s">
        <v>640</v>
      </c>
      <c r="CM460" s="148" t="s">
        <v>178</v>
      </c>
      <c r="CN460" s="148">
        <v>41020</v>
      </c>
      <c r="CO460" s="149" t="s">
        <v>1353</v>
      </c>
      <c r="CP460" s="148" t="s">
        <v>336</v>
      </c>
      <c r="CQ460" s="150">
        <v>2</v>
      </c>
      <c r="CR460" s="151" t="s">
        <v>1353</v>
      </c>
    </row>
    <row r="461" spans="90:96">
      <c r="CL461" s="147" t="s">
        <v>651</v>
      </c>
      <c r="CM461" s="148" t="s">
        <v>178</v>
      </c>
      <c r="CN461" s="148">
        <v>41330</v>
      </c>
      <c r="CO461" s="149" t="s">
        <v>1354</v>
      </c>
      <c r="CP461" s="148" t="s">
        <v>336</v>
      </c>
      <c r="CQ461" s="150">
        <v>2</v>
      </c>
      <c r="CR461" s="151" t="s">
        <v>1355</v>
      </c>
    </row>
    <row r="462" spans="90:96">
      <c r="CL462" s="147" t="s">
        <v>211</v>
      </c>
      <c r="CM462" s="148" t="s">
        <v>183</v>
      </c>
      <c r="CN462" s="148">
        <v>43292</v>
      </c>
      <c r="CO462" s="149" t="s">
        <v>1356</v>
      </c>
      <c r="CP462" s="148" t="s">
        <v>336</v>
      </c>
      <c r="CQ462" s="150">
        <v>2</v>
      </c>
      <c r="CR462" s="151" t="s">
        <v>1356</v>
      </c>
    </row>
    <row r="463" spans="90:96">
      <c r="CL463" s="147" t="s">
        <v>224</v>
      </c>
      <c r="CM463" s="148" t="s">
        <v>183</v>
      </c>
      <c r="CN463" s="148">
        <v>43310</v>
      </c>
      <c r="CO463" s="149" t="s">
        <v>1357</v>
      </c>
      <c r="CP463" s="148" t="s">
        <v>160</v>
      </c>
      <c r="CQ463" s="150">
        <v>3</v>
      </c>
      <c r="CR463" s="151" t="s">
        <v>1358</v>
      </c>
    </row>
    <row r="464" spans="90:96">
      <c r="CL464" s="147" t="s">
        <v>283</v>
      </c>
      <c r="CM464" s="148" t="s">
        <v>183</v>
      </c>
      <c r="CN464" s="148">
        <v>43320</v>
      </c>
      <c r="CO464" s="149" t="s">
        <v>1359</v>
      </c>
      <c r="CP464" s="148" t="s">
        <v>336</v>
      </c>
      <c r="CQ464" s="150">
        <v>2</v>
      </c>
      <c r="CR464" s="151" t="s">
        <v>1360</v>
      </c>
    </row>
    <row r="465" spans="90:96">
      <c r="CL465" s="147" t="s">
        <v>314</v>
      </c>
      <c r="CM465" s="148" t="s">
        <v>183</v>
      </c>
      <c r="CN465" s="148">
        <v>43280</v>
      </c>
      <c r="CO465" s="149" t="s">
        <v>1361</v>
      </c>
      <c r="CP465" s="148" t="s">
        <v>336</v>
      </c>
      <c r="CQ465" s="150">
        <v>2</v>
      </c>
      <c r="CR465" s="151" t="s">
        <v>1362</v>
      </c>
    </row>
    <row r="466" spans="90:96">
      <c r="CL466" s="147" t="s">
        <v>347</v>
      </c>
      <c r="CM466" s="148" t="s">
        <v>183</v>
      </c>
      <c r="CN466" s="148">
        <v>43090</v>
      </c>
      <c r="CO466" s="149" t="s">
        <v>1363</v>
      </c>
      <c r="CP466" s="148" t="s">
        <v>336</v>
      </c>
      <c r="CQ466" s="150">
        <v>2</v>
      </c>
      <c r="CR466" s="151" t="s">
        <v>1363</v>
      </c>
    </row>
    <row r="467" spans="90:96">
      <c r="CL467" s="147" t="s">
        <v>377</v>
      </c>
      <c r="CM467" s="148" t="s">
        <v>183</v>
      </c>
      <c r="CN467" s="148">
        <v>43160</v>
      </c>
      <c r="CO467" s="149" t="s">
        <v>1364</v>
      </c>
      <c r="CP467" s="148" t="s">
        <v>267</v>
      </c>
      <c r="CQ467" s="150">
        <v>1</v>
      </c>
      <c r="CR467" s="151" t="s">
        <v>1364</v>
      </c>
    </row>
    <row r="468" spans="90:96">
      <c r="CL468" s="147" t="s">
        <v>407</v>
      </c>
      <c r="CM468" s="148" t="s">
        <v>183</v>
      </c>
      <c r="CN468" s="148">
        <v>43110</v>
      </c>
      <c r="CO468" s="149" t="s">
        <v>1365</v>
      </c>
      <c r="CP468" s="148" t="s">
        <v>336</v>
      </c>
      <c r="CQ468" s="150">
        <v>2</v>
      </c>
      <c r="CR468" s="151" t="s">
        <v>1365</v>
      </c>
    </row>
    <row r="469" spans="90:96">
      <c r="CL469" s="147" t="s">
        <v>434</v>
      </c>
      <c r="CM469" s="148" t="s">
        <v>183</v>
      </c>
      <c r="CN469" s="148">
        <v>43040</v>
      </c>
      <c r="CO469" s="149" t="s">
        <v>1366</v>
      </c>
      <c r="CP469" s="148" t="s">
        <v>336</v>
      </c>
      <c r="CQ469" s="150">
        <v>2</v>
      </c>
      <c r="CR469" s="151" t="s">
        <v>1366</v>
      </c>
    </row>
    <row r="470" spans="90:96">
      <c r="CL470" s="147" t="s">
        <v>457</v>
      </c>
      <c r="CM470" s="148" t="s">
        <v>183</v>
      </c>
      <c r="CN470" s="148">
        <v>43030</v>
      </c>
      <c r="CO470" s="149" t="s">
        <v>1367</v>
      </c>
      <c r="CP470" s="148" t="s">
        <v>336</v>
      </c>
      <c r="CQ470" s="150">
        <v>2</v>
      </c>
      <c r="CR470" s="151" t="s">
        <v>1367</v>
      </c>
    </row>
    <row r="471" spans="90:96">
      <c r="CL471" s="147" t="s">
        <v>479</v>
      </c>
      <c r="CM471" s="148" t="s">
        <v>183</v>
      </c>
      <c r="CN471" s="148">
        <v>43080</v>
      </c>
      <c r="CO471" s="149" t="s">
        <v>1368</v>
      </c>
      <c r="CP471" s="148" t="s">
        <v>336</v>
      </c>
      <c r="CQ471" s="150">
        <v>2</v>
      </c>
      <c r="CR471" s="151" t="s">
        <v>1369</v>
      </c>
    </row>
    <row r="472" spans="90:96">
      <c r="CL472" s="147" t="s">
        <v>295</v>
      </c>
      <c r="CM472" s="148" t="s">
        <v>183</v>
      </c>
      <c r="CN472" s="148">
        <v>43210</v>
      </c>
      <c r="CO472" s="149" t="s">
        <v>1370</v>
      </c>
      <c r="CP472" s="148" t="s">
        <v>160</v>
      </c>
      <c r="CQ472" s="150">
        <v>3</v>
      </c>
      <c r="CR472" s="151" t="s">
        <v>1370</v>
      </c>
    </row>
    <row r="473" spans="90:96">
      <c r="CL473" s="147" t="s">
        <v>553</v>
      </c>
      <c r="CM473" s="148" t="s">
        <v>183</v>
      </c>
      <c r="CN473" s="148">
        <v>43100</v>
      </c>
      <c r="CO473" s="149" t="s">
        <v>1371</v>
      </c>
      <c r="CP473" s="148" t="s">
        <v>336</v>
      </c>
      <c r="CQ473" s="150">
        <v>2</v>
      </c>
      <c r="CR473" s="151" t="s">
        <v>1371</v>
      </c>
    </row>
    <row r="474" spans="90:96">
      <c r="CL474" s="147" t="s">
        <v>262</v>
      </c>
      <c r="CM474" s="148" t="s">
        <v>183</v>
      </c>
      <c r="CN474" s="148">
        <v>43350</v>
      </c>
      <c r="CO474" s="149" t="s">
        <v>1372</v>
      </c>
      <c r="CP474" s="148" t="s">
        <v>160</v>
      </c>
      <c r="CQ474" s="150">
        <v>3</v>
      </c>
      <c r="CR474" s="151" t="s">
        <v>1373</v>
      </c>
    </row>
    <row r="475" spans="90:96">
      <c r="CL475" s="147" t="s">
        <v>502</v>
      </c>
      <c r="CM475" s="148" t="s">
        <v>183</v>
      </c>
      <c r="CN475" s="148">
        <v>43340</v>
      </c>
      <c r="CO475" s="149" t="s">
        <v>1374</v>
      </c>
      <c r="CP475" s="148" t="s">
        <v>336</v>
      </c>
      <c r="CQ475" s="150">
        <v>2</v>
      </c>
      <c r="CR475" s="151" t="s">
        <v>1375</v>
      </c>
    </row>
    <row r="476" spans="90:96">
      <c r="CL476" s="147" t="s">
        <v>569</v>
      </c>
      <c r="CM476" s="148" t="s">
        <v>183</v>
      </c>
      <c r="CN476" s="148">
        <v>43330</v>
      </c>
      <c r="CO476" s="149" t="s">
        <v>1376</v>
      </c>
      <c r="CP476" s="148" t="s">
        <v>336</v>
      </c>
      <c r="CQ476" s="150">
        <v>2</v>
      </c>
      <c r="CR476" s="151" t="s">
        <v>1376</v>
      </c>
    </row>
    <row r="477" spans="90:96">
      <c r="CL477" s="147" t="s">
        <v>332</v>
      </c>
      <c r="CM477" s="148" t="s">
        <v>183</v>
      </c>
      <c r="CN477" s="148">
        <v>43272</v>
      </c>
      <c r="CO477" s="149" t="s">
        <v>1377</v>
      </c>
      <c r="CP477" s="148" t="s">
        <v>160</v>
      </c>
      <c r="CQ477" s="150">
        <v>3</v>
      </c>
      <c r="CR477" s="151" t="s">
        <v>1377</v>
      </c>
    </row>
    <row r="478" spans="90:96">
      <c r="CL478" s="147" t="s">
        <v>593</v>
      </c>
      <c r="CM478" s="148" t="s">
        <v>183</v>
      </c>
      <c r="CN478" s="148">
        <v>43260</v>
      </c>
      <c r="CO478" s="149" t="s">
        <v>1378</v>
      </c>
      <c r="CP478" s="148" t="s">
        <v>267</v>
      </c>
      <c r="CQ478" s="150">
        <v>1</v>
      </c>
      <c r="CR478" s="151" t="s">
        <v>1378</v>
      </c>
    </row>
    <row r="479" spans="90:96">
      <c r="CL479" s="147" t="s">
        <v>600</v>
      </c>
      <c r="CM479" s="148" t="s">
        <v>183</v>
      </c>
      <c r="CN479" s="148">
        <v>43200</v>
      </c>
      <c r="CO479" s="149" t="s">
        <v>1379</v>
      </c>
      <c r="CP479" s="148" t="s">
        <v>336</v>
      </c>
      <c r="CQ479" s="150">
        <v>2</v>
      </c>
      <c r="CR479" s="151" t="s">
        <v>1379</v>
      </c>
    </row>
    <row r="480" spans="90:96">
      <c r="CL480" s="147" t="s">
        <v>611</v>
      </c>
      <c r="CM480" s="148" t="s">
        <v>183</v>
      </c>
      <c r="CN480" s="148">
        <v>43180</v>
      </c>
      <c r="CO480" s="149" t="s">
        <v>1380</v>
      </c>
      <c r="CP480" s="148" t="s">
        <v>336</v>
      </c>
      <c r="CQ480" s="150">
        <v>2</v>
      </c>
      <c r="CR480" s="151" t="s">
        <v>1380</v>
      </c>
    </row>
    <row r="481" spans="90:96">
      <c r="CL481" s="147" t="s">
        <v>623</v>
      </c>
      <c r="CM481" s="148" t="s">
        <v>183</v>
      </c>
      <c r="CN481" s="148">
        <v>43010</v>
      </c>
      <c r="CO481" s="149" t="s">
        <v>1381</v>
      </c>
      <c r="CP481" s="148" t="s">
        <v>336</v>
      </c>
      <c r="CQ481" s="150">
        <v>2</v>
      </c>
      <c r="CR481" s="151" t="s">
        <v>1381</v>
      </c>
    </row>
    <row r="482" spans="90:96">
      <c r="CL482" s="147" t="s">
        <v>362</v>
      </c>
      <c r="CM482" s="148" t="s">
        <v>183</v>
      </c>
      <c r="CN482" s="148">
        <v>43293</v>
      </c>
      <c r="CO482" s="149" t="s">
        <v>1382</v>
      </c>
      <c r="CP482" s="148" t="s">
        <v>160</v>
      </c>
      <c r="CQ482" s="150">
        <v>3</v>
      </c>
      <c r="CR482" s="151" t="s">
        <v>1383</v>
      </c>
    </row>
    <row r="483" spans="90:96">
      <c r="CL483" s="147" t="s">
        <v>391</v>
      </c>
      <c r="CM483" s="148" t="s">
        <v>183</v>
      </c>
      <c r="CN483" s="148">
        <v>43300</v>
      </c>
      <c r="CO483" s="149" t="s">
        <v>1384</v>
      </c>
      <c r="CP483" s="148" t="s">
        <v>160</v>
      </c>
      <c r="CQ483" s="150">
        <v>3</v>
      </c>
      <c r="CR483" s="151" t="s">
        <v>1384</v>
      </c>
    </row>
    <row r="484" spans="90:96">
      <c r="CL484" s="147" t="s">
        <v>417</v>
      </c>
      <c r="CM484" s="148" t="s">
        <v>183</v>
      </c>
      <c r="CN484" s="148">
        <v>43170</v>
      </c>
      <c r="CO484" s="149" t="s">
        <v>1385</v>
      </c>
      <c r="CP484" s="148" t="s">
        <v>160</v>
      </c>
      <c r="CQ484" s="150">
        <v>3</v>
      </c>
      <c r="CR484" s="151" t="s">
        <v>1385</v>
      </c>
    </row>
    <row r="485" spans="90:96">
      <c r="CL485" s="147" t="s">
        <v>652</v>
      </c>
      <c r="CM485" s="148" t="s">
        <v>183</v>
      </c>
      <c r="CN485" s="148">
        <v>43070</v>
      </c>
      <c r="CO485" s="149" t="s">
        <v>1386</v>
      </c>
      <c r="CP485" s="148" t="s">
        <v>336</v>
      </c>
      <c r="CQ485" s="150">
        <v>2</v>
      </c>
      <c r="CR485" s="151" t="s">
        <v>1387</v>
      </c>
    </row>
    <row r="486" spans="90:96">
      <c r="CL486" s="147" t="s">
        <v>444</v>
      </c>
      <c r="CM486" s="148" t="s">
        <v>183</v>
      </c>
      <c r="CN486" s="148">
        <v>43291</v>
      </c>
      <c r="CO486" s="149" t="s">
        <v>1388</v>
      </c>
      <c r="CP486" s="148" t="s">
        <v>160</v>
      </c>
      <c r="CQ486" s="150">
        <v>3</v>
      </c>
      <c r="CR486" s="151" t="s">
        <v>1389</v>
      </c>
    </row>
    <row r="487" spans="90:96">
      <c r="CL487" s="147" t="s">
        <v>468</v>
      </c>
      <c r="CM487" s="148" t="s">
        <v>183</v>
      </c>
      <c r="CN487" s="148">
        <v>43301</v>
      </c>
      <c r="CO487" s="149" t="s">
        <v>1390</v>
      </c>
      <c r="CP487" s="148" t="s">
        <v>160</v>
      </c>
      <c r="CQ487" s="150">
        <v>3</v>
      </c>
      <c r="CR487" s="151" t="s">
        <v>1391</v>
      </c>
    </row>
    <row r="488" spans="90:96">
      <c r="CL488" s="147" t="s">
        <v>490</v>
      </c>
      <c r="CM488" s="148" t="s">
        <v>183</v>
      </c>
      <c r="CN488" s="148">
        <v>43290</v>
      </c>
      <c r="CO488" s="149" t="s">
        <v>1392</v>
      </c>
      <c r="CP488" s="148" t="s">
        <v>160</v>
      </c>
      <c r="CQ488" s="150">
        <v>3</v>
      </c>
      <c r="CR488" s="151" t="s">
        <v>1392</v>
      </c>
    </row>
    <row r="489" spans="90:96">
      <c r="CL489" s="147" t="s">
        <v>681</v>
      </c>
      <c r="CM489" s="148" t="s">
        <v>183</v>
      </c>
      <c r="CN489" s="148">
        <v>43150</v>
      </c>
      <c r="CO489" s="149" t="s">
        <v>1393</v>
      </c>
      <c r="CP489" s="148" t="s">
        <v>336</v>
      </c>
      <c r="CQ489" s="150">
        <v>2</v>
      </c>
      <c r="CR489" s="151" t="s">
        <v>1393</v>
      </c>
    </row>
    <row r="490" spans="90:96">
      <c r="CL490" s="147" t="s">
        <v>212</v>
      </c>
      <c r="CM490" s="148" t="s">
        <v>184</v>
      </c>
      <c r="CN490" s="148">
        <v>42200</v>
      </c>
      <c r="CO490" s="149" t="s">
        <v>1394</v>
      </c>
      <c r="CP490" s="148" t="s">
        <v>160</v>
      </c>
      <c r="CQ490" s="150">
        <v>3</v>
      </c>
      <c r="CR490" s="151" t="s">
        <v>1395</v>
      </c>
    </row>
    <row r="491" spans="90:96">
      <c r="CL491" s="147" t="s">
        <v>250</v>
      </c>
      <c r="CM491" s="148" t="s">
        <v>184</v>
      </c>
      <c r="CN491" s="148">
        <v>42120</v>
      </c>
      <c r="CO491" s="149" t="s">
        <v>1396</v>
      </c>
      <c r="CP491" s="148" t="s">
        <v>336</v>
      </c>
      <c r="CQ491" s="150">
        <v>2</v>
      </c>
      <c r="CR491" s="151" t="s">
        <v>1396</v>
      </c>
    </row>
    <row r="492" spans="90:96">
      <c r="CL492" s="147" t="s">
        <v>263</v>
      </c>
      <c r="CM492" s="148" t="s">
        <v>184</v>
      </c>
      <c r="CN492" s="148">
        <v>42150</v>
      </c>
      <c r="CO492" s="149" t="s">
        <v>1397</v>
      </c>
      <c r="CP492" s="148" t="s">
        <v>160</v>
      </c>
      <c r="CQ492" s="150">
        <v>3</v>
      </c>
      <c r="CR492" s="151" t="s">
        <v>1397</v>
      </c>
    </row>
    <row r="493" spans="90:96">
      <c r="CL493" s="147" t="s">
        <v>315</v>
      </c>
      <c r="CM493" s="148" t="s">
        <v>184</v>
      </c>
      <c r="CN493" s="148">
        <v>42041</v>
      </c>
      <c r="CO493" s="149" t="s">
        <v>1398</v>
      </c>
      <c r="CP493" s="148" t="s">
        <v>336</v>
      </c>
      <c r="CQ493" s="150">
        <v>2</v>
      </c>
      <c r="CR493" s="151" t="s">
        <v>1399</v>
      </c>
    </row>
    <row r="494" spans="90:96">
      <c r="CL494" s="147" t="s">
        <v>348</v>
      </c>
      <c r="CM494" s="148" t="s">
        <v>184</v>
      </c>
      <c r="CN494" s="148">
        <v>42020</v>
      </c>
      <c r="CO494" s="149" t="s">
        <v>1400</v>
      </c>
      <c r="CP494" s="148" t="s">
        <v>336</v>
      </c>
      <c r="CQ494" s="150">
        <v>2</v>
      </c>
      <c r="CR494" s="151" t="s">
        <v>1401</v>
      </c>
    </row>
    <row r="495" spans="90:96">
      <c r="CL495" s="147" t="s">
        <v>378</v>
      </c>
      <c r="CM495" s="148" t="s">
        <v>184</v>
      </c>
      <c r="CN495" s="148">
        <v>42050</v>
      </c>
      <c r="CO495" s="149" t="s">
        <v>1402</v>
      </c>
      <c r="CP495" s="148" t="s">
        <v>336</v>
      </c>
      <c r="CQ495" s="150">
        <v>2</v>
      </c>
      <c r="CR495" s="151" t="s">
        <v>1403</v>
      </c>
    </row>
    <row r="496" spans="90:96">
      <c r="CL496" s="147" t="s">
        <v>400</v>
      </c>
      <c r="CM496" s="148" t="s">
        <v>184</v>
      </c>
      <c r="CN496" s="148">
        <v>42190</v>
      </c>
      <c r="CO496" s="149" t="s">
        <v>1404</v>
      </c>
      <c r="CP496" s="148" t="s">
        <v>336</v>
      </c>
      <c r="CQ496" s="150">
        <v>2</v>
      </c>
      <c r="CR496" s="151" t="s">
        <v>1405</v>
      </c>
    </row>
    <row r="497" spans="90:96">
      <c r="CL497" s="147" t="s">
        <v>428</v>
      </c>
      <c r="CM497" s="148" t="s">
        <v>184</v>
      </c>
      <c r="CN497" s="148">
        <v>42160</v>
      </c>
      <c r="CO497" s="149" t="s">
        <v>1406</v>
      </c>
      <c r="CP497" s="148" t="s">
        <v>267</v>
      </c>
      <c r="CQ497" s="150">
        <v>1</v>
      </c>
      <c r="CR497" s="151" t="s">
        <v>1407</v>
      </c>
    </row>
    <row r="498" spans="90:96">
      <c r="CL498" s="147" t="s">
        <v>435</v>
      </c>
      <c r="CM498" s="148" t="s">
        <v>184</v>
      </c>
      <c r="CN498" s="148">
        <v>42130</v>
      </c>
      <c r="CO498" s="149" t="s">
        <v>1408</v>
      </c>
      <c r="CP498" s="148" t="s">
        <v>336</v>
      </c>
      <c r="CQ498" s="150">
        <v>2</v>
      </c>
      <c r="CR498" s="151" t="s">
        <v>1409</v>
      </c>
    </row>
    <row r="499" spans="90:96">
      <c r="CL499" s="147" t="s">
        <v>458</v>
      </c>
      <c r="CM499" s="148" t="s">
        <v>184</v>
      </c>
      <c r="CN499" s="148">
        <v>42040</v>
      </c>
      <c r="CO499" s="149" t="s">
        <v>1410</v>
      </c>
      <c r="CP499" s="148" t="s">
        <v>336</v>
      </c>
      <c r="CQ499" s="150">
        <v>2</v>
      </c>
      <c r="CR499" s="151" t="s">
        <v>1411</v>
      </c>
    </row>
    <row r="500" spans="90:96">
      <c r="CL500" s="147" t="s">
        <v>497</v>
      </c>
      <c r="CM500" s="148" t="s">
        <v>184</v>
      </c>
      <c r="CN500" s="148">
        <v>42080</v>
      </c>
      <c r="CO500" s="149" t="s">
        <v>1412</v>
      </c>
      <c r="CP500" s="148" t="s">
        <v>267</v>
      </c>
      <c r="CQ500" s="150">
        <v>1</v>
      </c>
      <c r="CR500" s="151" t="s">
        <v>1412</v>
      </c>
    </row>
    <row r="501" spans="90:96">
      <c r="CL501" s="147" t="s">
        <v>480</v>
      </c>
      <c r="CM501" s="148" t="s">
        <v>184</v>
      </c>
      <c r="CN501" s="148">
        <v>42100</v>
      </c>
      <c r="CO501" s="149" t="s">
        <v>1413</v>
      </c>
      <c r="CP501" s="148" t="s">
        <v>336</v>
      </c>
      <c r="CQ501" s="150">
        <v>2</v>
      </c>
      <c r="CR501" s="151" t="s">
        <v>1413</v>
      </c>
    </row>
    <row r="502" spans="90:96">
      <c r="CL502" s="147" t="s">
        <v>503</v>
      </c>
      <c r="CM502" s="148" t="s">
        <v>184</v>
      </c>
      <c r="CN502" s="148">
        <v>42110</v>
      </c>
      <c r="CO502" s="149" t="s">
        <v>1414</v>
      </c>
      <c r="CP502" s="148" t="s">
        <v>336</v>
      </c>
      <c r="CQ502" s="150">
        <v>2</v>
      </c>
      <c r="CR502" s="151" t="s">
        <v>1414</v>
      </c>
    </row>
    <row r="503" spans="90:96">
      <c r="CL503" s="147" t="s">
        <v>536</v>
      </c>
      <c r="CM503" s="148" t="s">
        <v>184</v>
      </c>
      <c r="CN503" s="148">
        <v>42180</v>
      </c>
      <c r="CO503" s="149" t="s">
        <v>1415</v>
      </c>
      <c r="CP503" s="148" t="s">
        <v>336</v>
      </c>
      <c r="CQ503" s="150">
        <v>2</v>
      </c>
      <c r="CR503" s="151" t="s">
        <v>1416</v>
      </c>
    </row>
    <row r="504" spans="90:96">
      <c r="CM504" s="132"/>
      <c r="CN504" s="132"/>
      <c r="CO504" s="137"/>
      <c r="CP504" s="132"/>
      <c r="CQ504" s="137"/>
    </row>
    <row r="505" spans="90:96">
      <c r="CM505" s="132"/>
      <c r="CN505" s="132"/>
      <c r="CO505" s="137"/>
      <c r="CP505" s="132"/>
      <c r="CQ505" s="137"/>
    </row>
    <row r="506" spans="90:96">
      <c r="CM506" s="132"/>
      <c r="CN506" s="132"/>
      <c r="CO506" s="137"/>
      <c r="CP506" s="132"/>
      <c r="CQ506" s="137"/>
    </row>
    <row r="507" spans="90:96">
      <c r="CM507" s="132"/>
      <c r="CN507" s="132"/>
      <c r="CO507" s="137"/>
      <c r="CP507" s="132"/>
      <c r="CQ507" s="137"/>
    </row>
    <row r="508" spans="90:96">
      <c r="CM508" s="132"/>
      <c r="CN508" s="132"/>
      <c r="CO508" s="137"/>
      <c r="CP508" s="132"/>
      <c r="CQ508" s="137"/>
    </row>
    <row r="509" spans="90:96">
      <c r="CM509" s="132"/>
      <c r="CN509" s="132"/>
      <c r="CO509" s="137"/>
      <c r="CP509" s="132"/>
      <c r="CQ509" s="137"/>
    </row>
    <row r="510" spans="90:96">
      <c r="CM510" s="132"/>
      <c r="CN510" s="132"/>
      <c r="CO510" s="137"/>
      <c r="CP510" s="132"/>
      <c r="CQ510" s="137"/>
    </row>
    <row r="511" spans="90:96">
      <c r="CM511" s="132"/>
      <c r="CN511" s="132"/>
      <c r="CO511" s="137"/>
      <c r="CP511" s="132"/>
      <c r="CQ511" s="137"/>
    </row>
    <row r="512" spans="90:96">
      <c r="CM512" s="132"/>
      <c r="CN512" s="132"/>
      <c r="CO512" s="137"/>
      <c r="CP512" s="132"/>
      <c r="CQ512" s="137"/>
    </row>
    <row r="513" spans="91:95">
      <c r="CM513" s="132"/>
      <c r="CN513" s="132"/>
      <c r="CO513" s="137"/>
      <c r="CP513" s="132"/>
      <c r="CQ513" s="137"/>
    </row>
    <row r="514" spans="91:95">
      <c r="CM514" s="132"/>
      <c r="CN514" s="132"/>
      <c r="CO514" s="137"/>
      <c r="CP514" s="132"/>
      <c r="CQ514" s="137"/>
    </row>
    <row r="515" spans="91:95">
      <c r="CM515" s="132"/>
      <c r="CN515" s="132"/>
      <c r="CO515" s="137"/>
      <c r="CP515" s="132"/>
      <c r="CQ515" s="137"/>
    </row>
    <row r="516" spans="91:95">
      <c r="CM516" s="132"/>
      <c r="CN516" s="132"/>
      <c r="CO516" s="137"/>
      <c r="CP516" s="132"/>
      <c r="CQ516" s="137"/>
    </row>
    <row r="517" spans="91:95">
      <c r="CM517" s="132"/>
      <c r="CN517" s="132"/>
      <c r="CO517" s="137"/>
      <c r="CP517" s="132"/>
      <c r="CQ517" s="137"/>
    </row>
    <row r="518" spans="91:95">
      <c r="CM518" s="132"/>
      <c r="CN518" s="132"/>
      <c r="CO518" s="137"/>
      <c r="CP518" s="132"/>
      <c r="CQ518" s="137"/>
    </row>
    <row r="519" spans="91:95">
      <c r="CM519" s="132"/>
      <c r="CN519" s="132"/>
      <c r="CO519" s="137"/>
      <c r="CP519" s="132"/>
      <c r="CQ519" s="137"/>
    </row>
    <row r="520" spans="91:95">
      <c r="CM520" s="132"/>
      <c r="CN520" s="132"/>
      <c r="CO520" s="137"/>
      <c r="CP520" s="132"/>
      <c r="CQ520" s="137"/>
    </row>
    <row r="521" spans="91:95">
      <c r="CM521" s="132"/>
      <c r="CN521" s="132"/>
      <c r="CO521" s="137"/>
      <c r="CP521" s="132"/>
      <c r="CQ521" s="137"/>
    </row>
    <row r="522" spans="91:95">
      <c r="CM522" s="132"/>
      <c r="CN522" s="132"/>
      <c r="CO522" s="137"/>
      <c r="CP522" s="132"/>
      <c r="CQ522" s="137"/>
    </row>
    <row r="523" spans="91:95">
      <c r="CM523" s="132"/>
      <c r="CN523" s="132"/>
      <c r="CO523" s="137"/>
      <c r="CP523" s="132"/>
      <c r="CQ523" s="137"/>
    </row>
    <row r="524" spans="91:95">
      <c r="CM524" s="132"/>
      <c r="CN524" s="132"/>
      <c r="CO524" s="137"/>
      <c r="CP524" s="132"/>
      <c r="CQ524" s="137"/>
    </row>
    <row r="525" spans="91:95">
      <c r="CM525" s="132"/>
      <c r="CN525" s="132"/>
      <c r="CO525" s="137"/>
      <c r="CP525" s="132"/>
      <c r="CQ525" s="137"/>
    </row>
    <row r="526" spans="91:95">
      <c r="CM526" s="132"/>
      <c r="CN526" s="132"/>
      <c r="CO526" s="137"/>
      <c r="CP526" s="132"/>
      <c r="CQ526" s="137"/>
    </row>
    <row r="527" spans="91:95">
      <c r="CM527" s="132"/>
      <c r="CN527" s="132"/>
      <c r="CO527" s="137"/>
      <c r="CP527" s="132"/>
      <c r="CQ527" s="137"/>
    </row>
    <row r="528" spans="91:95">
      <c r="CM528" s="132"/>
      <c r="CN528" s="132"/>
      <c r="CO528" s="137"/>
      <c r="CP528" s="132"/>
      <c r="CQ528" s="137"/>
    </row>
    <row r="529" spans="91:95">
      <c r="CM529" s="132"/>
      <c r="CN529" s="132"/>
      <c r="CO529" s="137"/>
      <c r="CP529" s="132"/>
      <c r="CQ529" s="137"/>
    </row>
    <row r="530" spans="91:95">
      <c r="CM530" s="132"/>
      <c r="CN530" s="132"/>
      <c r="CO530" s="137"/>
      <c r="CP530" s="132"/>
      <c r="CQ530" s="137"/>
    </row>
    <row r="531" spans="91:95">
      <c r="CM531" s="132"/>
      <c r="CN531" s="132"/>
      <c r="CO531" s="137"/>
      <c r="CP531" s="132"/>
      <c r="CQ531" s="137"/>
    </row>
    <row r="532" spans="91:95">
      <c r="CM532" s="132"/>
      <c r="CN532" s="132"/>
      <c r="CO532" s="137"/>
      <c r="CP532" s="132"/>
      <c r="CQ532" s="137"/>
    </row>
    <row r="533" spans="91:95">
      <c r="CM533" s="132"/>
      <c r="CN533" s="132"/>
      <c r="CO533" s="137"/>
      <c r="CP533" s="132"/>
      <c r="CQ533" s="137"/>
    </row>
    <row r="534" spans="91:95">
      <c r="CM534" s="132"/>
      <c r="CN534" s="132"/>
      <c r="CO534" s="137"/>
      <c r="CP534" s="132"/>
      <c r="CQ534" s="137"/>
    </row>
    <row r="535" spans="91:95">
      <c r="CM535" s="132"/>
      <c r="CN535" s="132"/>
      <c r="CO535" s="137"/>
      <c r="CP535" s="132"/>
      <c r="CQ535" s="137"/>
    </row>
    <row r="536" spans="91:95">
      <c r="CM536" s="132"/>
      <c r="CN536" s="132"/>
      <c r="CO536" s="137"/>
      <c r="CP536" s="132"/>
      <c r="CQ536" s="137"/>
    </row>
    <row r="537" spans="91:95">
      <c r="CM537" s="132"/>
      <c r="CN537" s="132"/>
      <c r="CO537" s="137"/>
      <c r="CP537" s="132"/>
      <c r="CQ537" s="137"/>
    </row>
    <row r="538" spans="91:95">
      <c r="CM538" s="132"/>
      <c r="CN538" s="132"/>
      <c r="CO538" s="137"/>
      <c r="CP538" s="132"/>
      <c r="CQ538" s="137"/>
    </row>
    <row r="539" spans="91:95">
      <c r="CM539" s="132"/>
      <c r="CN539" s="132"/>
      <c r="CO539" s="137"/>
      <c r="CP539" s="132"/>
      <c r="CQ539" s="137"/>
    </row>
    <row r="540" spans="91:95">
      <c r="CM540" s="132"/>
      <c r="CN540" s="132"/>
      <c r="CO540" s="137"/>
      <c r="CP540" s="132"/>
      <c r="CQ540" s="137"/>
    </row>
    <row r="541" spans="91:95">
      <c r="CM541" s="132"/>
      <c r="CN541" s="132"/>
      <c r="CO541" s="137"/>
      <c r="CP541" s="132"/>
      <c r="CQ541" s="137"/>
    </row>
    <row r="542" spans="91:95">
      <c r="CM542" s="132"/>
      <c r="CN542" s="132"/>
      <c r="CO542" s="137"/>
      <c r="CP542" s="132"/>
      <c r="CQ542" s="137"/>
    </row>
    <row r="543" spans="91:95">
      <c r="CM543" s="132"/>
      <c r="CN543" s="132"/>
      <c r="CO543" s="137"/>
      <c r="CP543" s="132"/>
      <c r="CQ543" s="137"/>
    </row>
    <row r="544" spans="91:95">
      <c r="CM544" s="132"/>
      <c r="CN544" s="132"/>
      <c r="CO544" s="137"/>
      <c r="CP544" s="132"/>
      <c r="CQ544" s="137"/>
    </row>
    <row r="545" spans="91:95">
      <c r="CM545" s="132"/>
      <c r="CN545" s="132"/>
      <c r="CO545" s="137"/>
      <c r="CP545" s="132"/>
      <c r="CQ545" s="137"/>
    </row>
    <row r="546" spans="91:95">
      <c r="CM546" s="132"/>
      <c r="CN546" s="132"/>
      <c r="CO546" s="137"/>
      <c r="CP546" s="132"/>
      <c r="CQ546" s="137"/>
    </row>
    <row r="547" spans="91:95">
      <c r="CM547" s="132"/>
      <c r="CN547" s="132"/>
      <c r="CO547" s="137"/>
      <c r="CP547" s="132"/>
      <c r="CQ547" s="137"/>
    </row>
    <row r="548" spans="91:95">
      <c r="CM548" s="132"/>
      <c r="CN548" s="132"/>
      <c r="CO548" s="137"/>
      <c r="CP548" s="132"/>
      <c r="CQ548" s="137"/>
    </row>
    <row r="549" spans="91:95">
      <c r="CM549" s="132"/>
      <c r="CN549" s="132"/>
      <c r="CO549" s="137"/>
      <c r="CP549" s="132"/>
      <c r="CQ549" s="137"/>
    </row>
    <row r="550" spans="91:95">
      <c r="CM550" s="132"/>
      <c r="CN550" s="132"/>
      <c r="CO550" s="137"/>
      <c r="CP550" s="132"/>
      <c r="CQ550" s="137"/>
    </row>
    <row r="551" spans="91:95">
      <c r="CM551" s="132"/>
      <c r="CN551" s="132"/>
      <c r="CO551" s="137"/>
      <c r="CP551" s="132"/>
      <c r="CQ551" s="137"/>
    </row>
    <row r="552" spans="91:95">
      <c r="CM552" s="132"/>
      <c r="CN552" s="132"/>
      <c r="CO552" s="137"/>
      <c r="CP552" s="132"/>
      <c r="CQ552" s="137"/>
    </row>
    <row r="553" spans="91:95">
      <c r="CM553" s="132"/>
      <c r="CN553" s="132"/>
      <c r="CO553" s="137"/>
      <c r="CP553" s="132"/>
      <c r="CQ553" s="137"/>
    </row>
    <row r="554" spans="91:95">
      <c r="CM554" s="132"/>
      <c r="CN554" s="132"/>
      <c r="CO554" s="137"/>
      <c r="CP554" s="132"/>
      <c r="CQ554" s="137"/>
    </row>
    <row r="555" spans="91:95">
      <c r="CM555" s="132"/>
      <c r="CN555" s="132"/>
      <c r="CO555" s="137"/>
      <c r="CP555" s="132"/>
      <c r="CQ555" s="137"/>
    </row>
    <row r="556" spans="91:95">
      <c r="CM556" s="132"/>
      <c r="CN556" s="132"/>
      <c r="CO556" s="137"/>
      <c r="CP556" s="132"/>
      <c r="CQ556" s="137"/>
    </row>
    <row r="557" spans="91:95">
      <c r="CM557" s="132"/>
      <c r="CN557" s="132"/>
      <c r="CO557" s="137"/>
      <c r="CP557" s="132"/>
      <c r="CQ557" s="137"/>
    </row>
    <row r="558" spans="91:95">
      <c r="CM558" s="132"/>
      <c r="CN558" s="132"/>
      <c r="CO558" s="137"/>
      <c r="CP558" s="132"/>
      <c r="CQ558" s="137"/>
    </row>
    <row r="559" spans="91:95">
      <c r="CM559" s="132"/>
      <c r="CN559" s="132"/>
      <c r="CO559" s="137"/>
      <c r="CP559" s="132"/>
      <c r="CQ559" s="137"/>
    </row>
    <row r="560" spans="91:95">
      <c r="CM560" s="132"/>
      <c r="CN560" s="132"/>
      <c r="CO560" s="137"/>
      <c r="CP560" s="132"/>
      <c r="CQ560" s="137"/>
    </row>
    <row r="561" spans="91:95">
      <c r="CM561" s="132"/>
      <c r="CN561" s="132"/>
      <c r="CO561" s="137"/>
      <c r="CP561" s="132"/>
      <c r="CQ561" s="137"/>
    </row>
    <row r="562" spans="91:95">
      <c r="CM562" s="132"/>
      <c r="CN562" s="132"/>
      <c r="CO562" s="137"/>
      <c r="CP562" s="132"/>
      <c r="CQ562" s="137"/>
    </row>
    <row r="563" spans="91:95">
      <c r="CM563" s="132"/>
      <c r="CN563" s="132"/>
      <c r="CO563" s="137"/>
      <c r="CP563" s="132"/>
      <c r="CQ563" s="137"/>
    </row>
    <row r="564" spans="91:95">
      <c r="CM564" s="132"/>
      <c r="CN564" s="132"/>
      <c r="CO564" s="137"/>
      <c r="CP564" s="132"/>
      <c r="CQ564" s="137"/>
    </row>
    <row r="565" spans="91:95">
      <c r="CM565" s="132"/>
      <c r="CN565" s="132"/>
      <c r="CO565" s="137"/>
      <c r="CP565" s="132"/>
      <c r="CQ565" s="137"/>
    </row>
    <row r="566" spans="91:95">
      <c r="CM566" s="132"/>
      <c r="CN566" s="132"/>
      <c r="CO566" s="137"/>
      <c r="CP566" s="132"/>
      <c r="CQ566" s="137"/>
    </row>
    <row r="567" spans="91:95">
      <c r="CM567" s="132"/>
      <c r="CN567" s="132"/>
      <c r="CO567" s="137"/>
      <c r="CP567" s="132"/>
      <c r="CQ567" s="137"/>
    </row>
    <row r="568" spans="91:95">
      <c r="CM568" s="132"/>
      <c r="CN568" s="132"/>
      <c r="CO568" s="137"/>
      <c r="CP568" s="132"/>
      <c r="CQ568" s="137"/>
    </row>
    <row r="569" spans="91:95">
      <c r="CM569" s="132"/>
      <c r="CN569" s="132"/>
      <c r="CO569" s="137"/>
      <c r="CP569" s="132"/>
      <c r="CQ569" s="137"/>
    </row>
    <row r="570" spans="91:95">
      <c r="CM570" s="132"/>
      <c r="CN570" s="132"/>
      <c r="CO570" s="137"/>
      <c r="CP570" s="132"/>
      <c r="CQ570" s="137"/>
    </row>
    <row r="571" spans="91:95">
      <c r="CM571" s="132"/>
      <c r="CN571" s="132"/>
      <c r="CO571" s="137"/>
      <c r="CP571" s="132"/>
      <c r="CQ571" s="137"/>
    </row>
    <row r="572" spans="91:95">
      <c r="CM572" s="132"/>
      <c r="CN572" s="132"/>
      <c r="CO572" s="137"/>
      <c r="CP572" s="132"/>
      <c r="CQ572" s="137"/>
    </row>
    <row r="573" spans="91:95">
      <c r="CM573" s="132"/>
      <c r="CN573" s="132"/>
      <c r="CO573" s="137"/>
      <c r="CP573" s="132"/>
      <c r="CQ573" s="137"/>
    </row>
    <row r="574" spans="91:95">
      <c r="CM574" s="132"/>
      <c r="CN574" s="132"/>
      <c r="CO574" s="137"/>
      <c r="CP574" s="132"/>
      <c r="CQ574" s="137"/>
    </row>
    <row r="575" spans="91:95">
      <c r="CM575" s="132"/>
      <c r="CN575" s="132"/>
      <c r="CO575" s="137"/>
      <c r="CP575" s="132"/>
      <c r="CQ575" s="137"/>
    </row>
    <row r="576" spans="91:95">
      <c r="CM576" s="132"/>
      <c r="CN576" s="132"/>
      <c r="CO576" s="137"/>
      <c r="CP576" s="132"/>
      <c r="CQ576" s="137"/>
    </row>
    <row r="577" spans="91:95">
      <c r="CM577" s="132"/>
      <c r="CN577" s="132"/>
      <c r="CO577" s="137"/>
      <c r="CP577" s="132"/>
      <c r="CQ577" s="137"/>
    </row>
    <row r="578" spans="91:95">
      <c r="CM578" s="132"/>
      <c r="CN578" s="132"/>
      <c r="CO578" s="137"/>
      <c r="CP578" s="132"/>
      <c r="CQ578" s="137"/>
    </row>
    <row r="579" spans="91:95">
      <c r="CM579" s="132"/>
      <c r="CN579" s="132"/>
      <c r="CO579" s="137"/>
      <c r="CP579" s="132"/>
      <c r="CQ579" s="137"/>
    </row>
    <row r="580" spans="91:95">
      <c r="CM580" s="132"/>
      <c r="CN580" s="132"/>
      <c r="CO580" s="137"/>
      <c r="CP580" s="132"/>
      <c r="CQ580" s="137"/>
    </row>
    <row r="581" spans="91:95">
      <c r="CM581" s="132"/>
      <c r="CN581" s="132"/>
      <c r="CO581" s="137"/>
      <c r="CP581" s="132"/>
      <c r="CQ581" s="137"/>
    </row>
    <row r="582" spans="91:95">
      <c r="CM582" s="132"/>
      <c r="CN582" s="132"/>
      <c r="CO582" s="137"/>
      <c r="CP582" s="132"/>
      <c r="CQ582" s="137"/>
    </row>
    <row r="583" spans="91:95">
      <c r="CM583" s="132"/>
      <c r="CN583" s="132"/>
      <c r="CO583" s="137"/>
      <c r="CP583" s="132"/>
      <c r="CQ583" s="137"/>
    </row>
    <row r="584" spans="91:95">
      <c r="CM584" s="132"/>
      <c r="CN584" s="132"/>
      <c r="CO584" s="137"/>
      <c r="CP584" s="132"/>
      <c r="CQ584" s="137"/>
    </row>
    <row r="585" spans="91:95">
      <c r="CM585" s="132"/>
      <c r="CN585" s="132"/>
      <c r="CO585" s="137"/>
      <c r="CP585" s="132"/>
      <c r="CQ585" s="137"/>
    </row>
    <row r="586" spans="91:95">
      <c r="CM586" s="132"/>
      <c r="CN586" s="132"/>
      <c r="CO586" s="137"/>
      <c r="CP586" s="132"/>
      <c r="CQ586" s="137"/>
    </row>
    <row r="587" spans="91:95">
      <c r="CM587" s="132"/>
      <c r="CN587" s="132"/>
      <c r="CO587" s="137"/>
      <c r="CP587" s="132"/>
      <c r="CQ587" s="137"/>
    </row>
    <row r="588" spans="91:95">
      <c r="CM588" s="132"/>
      <c r="CN588" s="132"/>
      <c r="CO588" s="137"/>
      <c r="CP588" s="132"/>
      <c r="CQ588" s="137"/>
    </row>
    <row r="589" spans="91:95">
      <c r="CM589" s="132"/>
      <c r="CN589" s="132"/>
      <c r="CO589" s="137"/>
      <c r="CP589" s="132"/>
      <c r="CQ589" s="137"/>
    </row>
    <row r="590" spans="91:95">
      <c r="CM590" s="132"/>
      <c r="CN590" s="132"/>
      <c r="CO590" s="137"/>
      <c r="CP590" s="132"/>
      <c r="CQ590" s="137"/>
    </row>
    <row r="591" spans="91:95">
      <c r="CM591" s="132"/>
      <c r="CN591" s="132"/>
      <c r="CO591" s="137"/>
      <c r="CP591" s="132"/>
      <c r="CQ591" s="137"/>
    </row>
    <row r="592" spans="91:95">
      <c r="CM592" s="132"/>
      <c r="CN592" s="132"/>
      <c r="CO592" s="137"/>
      <c r="CP592" s="132"/>
      <c r="CQ592" s="137"/>
    </row>
    <row r="593" spans="91:95">
      <c r="CM593" s="132"/>
      <c r="CN593" s="132"/>
      <c r="CO593" s="137"/>
      <c r="CP593" s="132"/>
      <c r="CQ593" s="137"/>
    </row>
    <row r="594" spans="91:95">
      <c r="CM594" s="132"/>
      <c r="CN594" s="132"/>
      <c r="CO594" s="137"/>
      <c r="CP594" s="132"/>
      <c r="CQ594" s="137"/>
    </row>
    <row r="595" spans="91:95">
      <c r="CM595" s="132"/>
      <c r="CN595" s="132"/>
      <c r="CO595" s="137"/>
      <c r="CP595" s="132"/>
      <c r="CQ595" s="137"/>
    </row>
    <row r="596" spans="91:95">
      <c r="CM596" s="132"/>
      <c r="CN596" s="132"/>
      <c r="CO596" s="137"/>
      <c r="CP596" s="132"/>
      <c r="CQ596" s="137"/>
    </row>
    <row r="597" spans="91:95">
      <c r="CM597" s="132"/>
      <c r="CN597" s="132"/>
      <c r="CO597" s="137"/>
      <c r="CP597" s="132"/>
      <c r="CQ597" s="137"/>
    </row>
    <row r="598" spans="91:95">
      <c r="CM598" s="132"/>
      <c r="CN598" s="132"/>
      <c r="CO598" s="137"/>
      <c r="CP598" s="132"/>
      <c r="CQ598" s="137"/>
    </row>
    <row r="599" spans="91:95">
      <c r="CM599" s="132"/>
      <c r="CN599" s="132"/>
      <c r="CO599" s="137"/>
      <c r="CP599" s="132"/>
      <c r="CQ599" s="137"/>
    </row>
    <row r="600" spans="91:95">
      <c r="CM600" s="132"/>
      <c r="CN600" s="132"/>
      <c r="CO600" s="137"/>
      <c r="CP600" s="132"/>
      <c r="CQ600" s="137"/>
    </row>
    <row r="601" spans="91:95">
      <c r="CM601" s="132"/>
      <c r="CN601" s="132"/>
      <c r="CO601" s="137"/>
      <c r="CP601" s="132"/>
      <c r="CQ601" s="137"/>
    </row>
    <row r="602" spans="91:95">
      <c r="CM602" s="132"/>
      <c r="CN602" s="132"/>
      <c r="CO602" s="137"/>
      <c r="CP602" s="132"/>
      <c r="CQ602" s="137"/>
    </row>
    <row r="603" spans="91:95">
      <c r="CM603" s="132"/>
      <c r="CN603" s="132"/>
      <c r="CO603" s="137"/>
      <c r="CP603" s="132"/>
      <c r="CQ603" s="137"/>
    </row>
    <row r="604" spans="91:95">
      <c r="CM604" s="132"/>
      <c r="CN604" s="132"/>
      <c r="CO604" s="137"/>
      <c r="CP604" s="132"/>
      <c r="CQ604" s="137"/>
    </row>
    <row r="605" spans="91:95">
      <c r="CM605" s="132"/>
      <c r="CN605" s="132"/>
      <c r="CO605" s="137"/>
      <c r="CP605" s="132"/>
      <c r="CQ605" s="137"/>
    </row>
    <row r="606" spans="91:95">
      <c r="CM606" s="132"/>
      <c r="CN606" s="132"/>
      <c r="CO606" s="137"/>
      <c r="CP606" s="132"/>
      <c r="CQ606" s="137"/>
    </row>
    <row r="607" spans="91:95">
      <c r="CM607" s="132"/>
      <c r="CN607" s="132"/>
      <c r="CO607" s="137"/>
      <c r="CP607" s="132"/>
      <c r="CQ607" s="137"/>
    </row>
    <row r="608" spans="91:95">
      <c r="CM608" s="132"/>
      <c r="CN608" s="132"/>
      <c r="CO608" s="137"/>
      <c r="CP608" s="132"/>
      <c r="CQ608" s="137"/>
    </row>
    <row r="609" spans="91:95">
      <c r="CM609" s="132"/>
      <c r="CN609" s="132"/>
      <c r="CO609" s="137"/>
      <c r="CP609" s="132"/>
      <c r="CQ609" s="137"/>
    </row>
    <row r="610" spans="91:95">
      <c r="CM610" s="132"/>
      <c r="CN610" s="132"/>
      <c r="CO610" s="137"/>
      <c r="CP610" s="132"/>
      <c r="CQ610" s="137"/>
    </row>
    <row r="611" spans="91:95">
      <c r="CM611" s="132"/>
      <c r="CN611" s="132"/>
      <c r="CO611" s="137"/>
      <c r="CP611" s="132"/>
      <c r="CQ611" s="137"/>
    </row>
    <row r="612" spans="91:95">
      <c r="CM612" s="132"/>
      <c r="CN612" s="132"/>
      <c r="CO612" s="137"/>
      <c r="CP612" s="132"/>
      <c r="CQ612" s="137"/>
    </row>
    <row r="613" spans="91:95">
      <c r="CM613" s="132"/>
      <c r="CN613" s="132"/>
      <c r="CO613" s="137"/>
      <c r="CP613" s="132"/>
      <c r="CQ613" s="137"/>
    </row>
    <row r="614" spans="91:95">
      <c r="CM614" s="132"/>
      <c r="CN614" s="132"/>
      <c r="CO614" s="137"/>
      <c r="CP614" s="132"/>
      <c r="CQ614" s="137"/>
    </row>
    <row r="615" spans="91:95">
      <c r="CM615" s="132"/>
      <c r="CN615" s="132"/>
      <c r="CO615" s="137"/>
      <c r="CP615" s="132"/>
      <c r="CQ615" s="137"/>
    </row>
    <row r="616" spans="91:95">
      <c r="CM616" s="132"/>
      <c r="CN616" s="132"/>
      <c r="CO616" s="137"/>
      <c r="CP616" s="132"/>
      <c r="CQ616" s="137"/>
    </row>
    <row r="617" spans="91:95">
      <c r="CM617" s="132"/>
      <c r="CN617" s="132"/>
      <c r="CO617" s="137"/>
      <c r="CP617" s="132"/>
      <c r="CQ617" s="137"/>
    </row>
    <row r="618" spans="91:95">
      <c r="CM618" s="132"/>
      <c r="CN618" s="132"/>
      <c r="CO618" s="137"/>
      <c r="CP618" s="132"/>
      <c r="CQ618" s="137"/>
    </row>
    <row r="619" spans="91:95">
      <c r="CM619" s="132"/>
      <c r="CN619" s="132"/>
      <c r="CO619" s="137"/>
      <c r="CP619" s="132"/>
      <c r="CQ619" s="137"/>
    </row>
    <row r="620" spans="91:95">
      <c r="CM620" s="132"/>
      <c r="CN620" s="132"/>
      <c r="CO620" s="137"/>
      <c r="CP620" s="132"/>
      <c r="CQ620" s="137"/>
    </row>
    <row r="621" spans="91:95">
      <c r="CM621" s="132"/>
      <c r="CN621" s="132"/>
      <c r="CO621" s="137"/>
      <c r="CP621" s="132"/>
      <c r="CQ621" s="137"/>
    </row>
    <row r="622" spans="91:95">
      <c r="CM622" s="132"/>
      <c r="CN622" s="132"/>
      <c r="CO622" s="137"/>
      <c r="CP622" s="132"/>
      <c r="CQ622" s="137"/>
    </row>
    <row r="623" spans="91:95">
      <c r="CM623" s="132"/>
      <c r="CN623" s="132"/>
      <c r="CO623" s="137"/>
      <c r="CP623" s="132"/>
      <c r="CQ623" s="137"/>
    </row>
    <row r="624" spans="91:95">
      <c r="CM624" s="132"/>
      <c r="CN624" s="132"/>
      <c r="CO624" s="137"/>
      <c r="CP624" s="132"/>
      <c r="CQ624" s="137"/>
    </row>
    <row r="625" spans="91:95">
      <c r="CM625" s="132"/>
      <c r="CN625" s="132"/>
      <c r="CO625" s="137"/>
      <c r="CP625" s="132"/>
      <c r="CQ625" s="137"/>
    </row>
    <row r="626" spans="91:95">
      <c r="CM626" s="132"/>
      <c r="CN626" s="132"/>
      <c r="CO626" s="137"/>
      <c r="CP626" s="132"/>
      <c r="CQ626" s="137"/>
    </row>
    <row r="627" spans="91:95">
      <c r="CM627" s="132"/>
      <c r="CN627" s="132"/>
      <c r="CO627" s="137"/>
      <c r="CP627" s="132"/>
      <c r="CQ627" s="137"/>
    </row>
    <row r="628" spans="91:95">
      <c r="CM628" s="132"/>
      <c r="CN628" s="132"/>
      <c r="CO628" s="137"/>
      <c r="CP628" s="132"/>
      <c r="CQ628" s="137"/>
    </row>
    <row r="629" spans="91:95">
      <c r="CM629" s="132"/>
      <c r="CN629" s="132"/>
      <c r="CO629" s="137"/>
      <c r="CP629" s="132"/>
      <c r="CQ629" s="137"/>
    </row>
    <row r="630" spans="91:95">
      <c r="CM630" s="132"/>
      <c r="CN630" s="132"/>
      <c r="CO630" s="137"/>
      <c r="CP630" s="132"/>
      <c r="CQ630" s="137"/>
    </row>
    <row r="631" spans="91:95">
      <c r="CM631" s="132"/>
      <c r="CN631" s="132"/>
      <c r="CO631" s="137"/>
      <c r="CP631" s="132"/>
      <c r="CQ631" s="137"/>
    </row>
    <row r="632" spans="91:95">
      <c r="CM632" s="132"/>
      <c r="CN632" s="132"/>
      <c r="CO632" s="137"/>
      <c r="CP632" s="132"/>
      <c r="CQ632" s="137"/>
    </row>
    <row r="633" spans="91:95">
      <c r="CM633" s="132"/>
      <c r="CN633" s="132"/>
      <c r="CO633" s="137"/>
      <c r="CP633" s="132"/>
      <c r="CQ633" s="137"/>
    </row>
    <row r="634" spans="91:95">
      <c r="CM634" s="132"/>
      <c r="CN634" s="132"/>
      <c r="CO634" s="137"/>
      <c r="CP634" s="132"/>
      <c r="CQ634" s="137"/>
    </row>
    <row r="635" spans="91:95">
      <c r="CM635" s="132"/>
      <c r="CN635" s="132"/>
      <c r="CO635" s="137"/>
      <c r="CP635" s="132"/>
      <c r="CQ635" s="137"/>
    </row>
    <row r="636" spans="91:95">
      <c r="CM636" s="132"/>
      <c r="CN636" s="132"/>
      <c r="CO636" s="137"/>
      <c r="CP636" s="132"/>
      <c r="CQ636" s="137"/>
    </row>
    <row r="637" spans="91:95">
      <c r="CM637" s="132"/>
      <c r="CN637" s="132"/>
      <c r="CO637" s="137"/>
      <c r="CP637" s="132"/>
      <c r="CQ637" s="137"/>
    </row>
    <row r="638" spans="91:95">
      <c r="CM638" s="132"/>
      <c r="CN638" s="132"/>
      <c r="CO638" s="137"/>
      <c r="CP638" s="132"/>
      <c r="CQ638" s="137"/>
    </row>
    <row r="639" spans="91:95">
      <c r="CM639" s="132"/>
      <c r="CN639" s="132"/>
      <c r="CO639" s="137"/>
      <c r="CP639" s="132"/>
      <c r="CQ639" s="137"/>
    </row>
    <row r="640" spans="91:95">
      <c r="CM640" s="132"/>
      <c r="CN640" s="132"/>
      <c r="CO640" s="137"/>
      <c r="CP640" s="132"/>
      <c r="CQ640" s="137"/>
    </row>
    <row r="641" spans="91:95">
      <c r="CM641" s="132"/>
      <c r="CN641" s="132"/>
      <c r="CO641" s="137"/>
      <c r="CP641" s="132"/>
      <c r="CQ641" s="137"/>
    </row>
    <row r="642" spans="91:95">
      <c r="CM642" s="132"/>
      <c r="CN642" s="132"/>
      <c r="CO642" s="137"/>
      <c r="CP642" s="132"/>
      <c r="CQ642" s="137"/>
    </row>
    <row r="643" spans="91:95">
      <c r="CM643" s="132"/>
      <c r="CN643" s="132"/>
      <c r="CO643" s="137"/>
      <c r="CP643" s="132"/>
      <c r="CQ643" s="137"/>
    </row>
    <row r="644" spans="91:95">
      <c r="CM644" s="132"/>
      <c r="CN644" s="132"/>
      <c r="CO644" s="137"/>
      <c r="CP644" s="132"/>
      <c r="CQ644" s="137"/>
    </row>
    <row r="645" spans="91:95">
      <c r="CM645" s="132"/>
      <c r="CN645" s="132"/>
      <c r="CO645" s="137"/>
      <c r="CP645" s="132"/>
      <c r="CQ645" s="137"/>
    </row>
    <row r="646" spans="91:95">
      <c r="CM646" s="132"/>
      <c r="CN646" s="132"/>
      <c r="CO646" s="137"/>
      <c r="CP646" s="132"/>
      <c r="CQ646" s="137"/>
    </row>
    <row r="647" spans="91:95">
      <c r="CM647" s="132"/>
      <c r="CN647" s="132"/>
      <c r="CO647" s="137"/>
      <c r="CP647" s="132"/>
      <c r="CQ647" s="137"/>
    </row>
    <row r="648" spans="91:95">
      <c r="CM648" s="132"/>
      <c r="CN648" s="132"/>
      <c r="CO648" s="137"/>
      <c r="CP648" s="132"/>
      <c r="CQ648" s="137"/>
    </row>
    <row r="649" spans="91:95">
      <c r="CM649" s="132"/>
      <c r="CN649" s="132"/>
      <c r="CO649" s="137"/>
      <c r="CP649" s="132"/>
      <c r="CQ649" s="137"/>
    </row>
    <row r="650" spans="91:95">
      <c r="CM650" s="132"/>
      <c r="CN650" s="132"/>
      <c r="CO650" s="137"/>
      <c r="CP650" s="132"/>
      <c r="CQ650" s="137"/>
    </row>
    <row r="651" spans="91:95">
      <c r="CM651" s="132"/>
      <c r="CN651" s="132"/>
      <c r="CO651" s="137"/>
      <c r="CP651" s="132"/>
      <c r="CQ651" s="137"/>
    </row>
    <row r="652" spans="91:95">
      <c r="CM652" s="132"/>
      <c r="CN652" s="132"/>
      <c r="CO652" s="137"/>
      <c r="CP652" s="132"/>
      <c r="CQ652" s="137"/>
    </row>
    <row r="653" spans="91:95">
      <c r="CM653" s="132"/>
      <c r="CN653" s="132"/>
      <c r="CO653" s="137"/>
      <c r="CP653" s="132"/>
      <c r="CQ653" s="137"/>
    </row>
    <row r="654" spans="91:95">
      <c r="CM654" s="132"/>
      <c r="CN654" s="132"/>
      <c r="CO654" s="137"/>
      <c r="CP654" s="132"/>
      <c r="CQ654" s="137"/>
    </row>
    <row r="655" spans="91:95">
      <c r="CM655" s="132"/>
      <c r="CN655" s="132"/>
      <c r="CO655" s="137"/>
      <c r="CP655" s="132"/>
      <c r="CQ655" s="137"/>
    </row>
    <row r="656" spans="91:95">
      <c r="CM656" s="132"/>
      <c r="CN656" s="132"/>
      <c r="CO656" s="137"/>
      <c r="CP656" s="132"/>
      <c r="CQ656" s="137"/>
    </row>
    <row r="657" spans="91:95">
      <c r="CM657" s="132"/>
      <c r="CN657" s="132"/>
      <c r="CO657" s="137"/>
      <c r="CP657" s="132"/>
      <c r="CQ657" s="137"/>
    </row>
    <row r="658" spans="91:95">
      <c r="CM658" s="132"/>
      <c r="CN658" s="132"/>
      <c r="CO658" s="137"/>
      <c r="CP658" s="132"/>
      <c r="CQ658" s="137"/>
    </row>
    <row r="659" spans="91:95">
      <c r="CM659" s="132"/>
      <c r="CN659" s="132"/>
      <c r="CO659" s="137"/>
      <c r="CP659" s="132"/>
      <c r="CQ659" s="137"/>
    </row>
    <row r="660" spans="91:95">
      <c r="CM660" s="132"/>
      <c r="CN660" s="132"/>
      <c r="CO660" s="137"/>
      <c r="CP660" s="132"/>
      <c r="CQ660" s="137"/>
    </row>
    <row r="661" spans="91:95">
      <c r="CM661" s="132"/>
      <c r="CN661" s="132"/>
      <c r="CO661" s="137"/>
      <c r="CP661" s="132"/>
      <c r="CQ661" s="137"/>
    </row>
    <row r="662" spans="91:95">
      <c r="CM662" s="132"/>
      <c r="CN662" s="132"/>
      <c r="CO662" s="137"/>
      <c r="CP662" s="132"/>
      <c r="CQ662" s="137"/>
    </row>
    <row r="663" spans="91:95">
      <c r="CM663" s="132"/>
      <c r="CN663" s="132"/>
      <c r="CO663" s="137"/>
      <c r="CP663" s="132"/>
      <c r="CQ663" s="137"/>
    </row>
    <row r="664" spans="91:95">
      <c r="CM664" s="132"/>
      <c r="CN664" s="132"/>
      <c r="CO664" s="137"/>
      <c r="CP664" s="132"/>
      <c r="CQ664" s="137"/>
    </row>
    <row r="665" spans="91:95">
      <c r="CM665" s="132"/>
      <c r="CN665" s="132"/>
      <c r="CO665" s="137"/>
      <c r="CP665" s="132"/>
      <c r="CQ665" s="137"/>
    </row>
    <row r="666" spans="91:95">
      <c r="CM666" s="132"/>
      <c r="CN666" s="132"/>
      <c r="CO666" s="137"/>
      <c r="CP666" s="132"/>
      <c r="CQ666" s="137"/>
    </row>
    <row r="667" spans="91:95">
      <c r="CM667" s="132"/>
      <c r="CN667" s="132"/>
      <c r="CO667" s="137"/>
      <c r="CP667" s="132"/>
      <c r="CQ667" s="137"/>
    </row>
    <row r="668" spans="91:95">
      <c r="CM668" s="132"/>
      <c r="CN668" s="132"/>
      <c r="CO668" s="137"/>
      <c r="CP668" s="132"/>
      <c r="CQ668" s="137"/>
    </row>
    <row r="669" spans="91:95">
      <c r="CM669" s="132"/>
      <c r="CN669" s="132"/>
      <c r="CO669" s="137"/>
      <c r="CP669" s="132"/>
      <c r="CQ669" s="137"/>
    </row>
    <row r="670" spans="91:95">
      <c r="CM670" s="132"/>
      <c r="CN670" s="132"/>
      <c r="CO670" s="137"/>
      <c r="CP670" s="132"/>
      <c r="CQ670" s="137"/>
    </row>
    <row r="671" spans="91:95">
      <c r="CM671" s="132"/>
      <c r="CN671" s="132"/>
      <c r="CO671" s="137"/>
      <c r="CP671" s="132"/>
      <c r="CQ671" s="137"/>
    </row>
    <row r="672" spans="91:95">
      <c r="CM672" s="132"/>
      <c r="CN672" s="132"/>
      <c r="CO672" s="137"/>
      <c r="CP672" s="132"/>
      <c r="CQ672" s="137"/>
    </row>
    <row r="673" spans="91:95">
      <c r="CM673" s="132"/>
      <c r="CN673" s="132"/>
      <c r="CO673" s="137"/>
      <c r="CP673" s="132"/>
      <c r="CQ673" s="137"/>
    </row>
    <row r="674" spans="91:95">
      <c r="CM674" s="132"/>
      <c r="CN674" s="132"/>
      <c r="CO674" s="137"/>
      <c r="CP674" s="132"/>
      <c r="CQ674" s="137"/>
    </row>
    <row r="675" spans="91:95">
      <c r="CM675" s="132"/>
      <c r="CN675" s="132"/>
      <c r="CO675" s="137"/>
      <c r="CP675" s="132"/>
      <c r="CQ675" s="137"/>
    </row>
    <row r="676" spans="91:95">
      <c r="CM676" s="132"/>
      <c r="CN676" s="132"/>
      <c r="CO676" s="137"/>
      <c r="CP676" s="132"/>
      <c r="CQ676" s="137"/>
    </row>
    <row r="677" spans="91:95">
      <c r="CM677" s="132"/>
      <c r="CN677" s="132"/>
      <c r="CO677" s="137"/>
      <c r="CP677" s="132"/>
      <c r="CQ677" s="137"/>
    </row>
    <row r="678" spans="91:95">
      <c r="CM678" s="132"/>
      <c r="CN678" s="132"/>
      <c r="CO678" s="137"/>
      <c r="CP678" s="132"/>
      <c r="CQ678" s="137"/>
    </row>
    <row r="679" spans="91:95">
      <c r="CM679" s="132"/>
      <c r="CN679" s="132"/>
      <c r="CO679" s="137"/>
      <c r="CP679" s="132"/>
      <c r="CQ679" s="137"/>
    </row>
    <row r="680" spans="91:95">
      <c r="CM680" s="132"/>
      <c r="CN680" s="132"/>
      <c r="CO680" s="137"/>
      <c r="CP680" s="132"/>
      <c r="CQ680" s="137"/>
    </row>
    <row r="681" spans="91:95">
      <c r="CM681" s="132"/>
      <c r="CN681" s="132"/>
      <c r="CO681" s="137"/>
      <c r="CP681" s="132"/>
      <c r="CQ681" s="137"/>
    </row>
    <row r="682" spans="91:95">
      <c r="CM682" s="132"/>
      <c r="CN682" s="132"/>
      <c r="CO682" s="137"/>
      <c r="CP682" s="132"/>
      <c r="CQ682" s="137"/>
    </row>
    <row r="683" spans="91:95">
      <c r="CM683" s="132"/>
      <c r="CN683" s="132"/>
      <c r="CO683" s="137"/>
      <c r="CP683" s="132"/>
      <c r="CQ683" s="137"/>
    </row>
    <row r="684" spans="91:95">
      <c r="CM684" s="132"/>
      <c r="CN684" s="132"/>
      <c r="CO684" s="137"/>
      <c r="CP684" s="132"/>
      <c r="CQ684" s="137"/>
    </row>
    <row r="685" spans="91:95">
      <c r="CM685" s="132"/>
      <c r="CN685" s="132"/>
      <c r="CO685" s="137"/>
      <c r="CP685" s="132"/>
      <c r="CQ685" s="137"/>
    </row>
    <row r="686" spans="91:95">
      <c r="CM686" s="132"/>
      <c r="CN686" s="132"/>
      <c r="CO686" s="137"/>
      <c r="CP686" s="132"/>
      <c r="CQ686" s="137"/>
    </row>
    <row r="687" spans="91:95">
      <c r="CM687" s="132"/>
      <c r="CN687" s="132"/>
      <c r="CO687" s="137"/>
      <c r="CP687" s="132"/>
      <c r="CQ687" s="137"/>
    </row>
    <row r="688" spans="91:95">
      <c r="CM688" s="132"/>
      <c r="CN688" s="132"/>
      <c r="CO688" s="137"/>
      <c r="CP688" s="132"/>
      <c r="CQ688" s="137"/>
    </row>
    <row r="689" spans="91:95">
      <c r="CM689" s="132"/>
      <c r="CN689" s="132"/>
      <c r="CO689" s="137"/>
      <c r="CP689" s="132"/>
      <c r="CQ689" s="137"/>
    </row>
    <row r="690" spans="91:95">
      <c r="CM690" s="132"/>
      <c r="CN690" s="132"/>
      <c r="CO690" s="137"/>
      <c r="CP690" s="132"/>
      <c r="CQ690" s="137"/>
    </row>
    <row r="691" spans="91:95">
      <c r="CM691" s="132"/>
      <c r="CN691" s="132"/>
      <c r="CO691" s="137"/>
      <c r="CP691" s="132"/>
      <c r="CQ691" s="137"/>
    </row>
    <row r="692" spans="91:95">
      <c r="CM692" s="132"/>
      <c r="CN692" s="132"/>
      <c r="CO692" s="137"/>
      <c r="CP692" s="132"/>
      <c r="CQ692" s="137"/>
    </row>
    <row r="693" spans="91:95">
      <c r="CM693" s="132"/>
      <c r="CN693" s="132"/>
      <c r="CO693" s="137"/>
      <c r="CP693" s="132"/>
      <c r="CQ693" s="137"/>
    </row>
    <row r="694" spans="91:95">
      <c r="CM694" s="132"/>
      <c r="CN694" s="132"/>
      <c r="CO694" s="137"/>
      <c r="CP694" s="132"/>
      <c r="CQ694" s="137"/>
    </row>
    <row r="695" spans="91:95">
      <c r="CM695" s="132"/>
      <c r="CN695" s="132"/>
      <c r="CO695" s="137"/>
      <c r="CP695" s="132"/>
      <c r="CQ695" s="137"/>
    </row>
    <row r="696" spans="91:95">
      <c r="CM696" s="132"/>
      <c r="CN696" s="132"/>
      <c r="CO696" s="137"/>
      <c r="CP696" s="132"/>
      <c r="CQ696" s="137"/>
    </row>
    <row r="697" spans="91:95">
      <c r="CM697" s="132"/>
      <c r="CN697" s="132"/>
      <c r="CO697" s="137"/>
      <c r="CP697" s="132"/>
      <c r="CQ697" s="137"/>
    </row>
    <row r="698" spans="91:95">
      <c r="CM698" s="132"/>
      <c r="CN698" s="132"/>
      <c r="CO698" s="137"/>
      <c r="CP698" s="132"/>
      <c r="CQ698" s="137"/>
    </row>
    <row r="699" spans="91:95">
      <c r="CM699" s="132"/>
      <c r="CN699" s="132"/>
      <c r="CO699" s="137"/>
      <c r="CP699" s="132"/>
      <c r="CQ699" s="137"/>
    </row>
    <row r="700" spans="91:95">
      <c r="CM700" s="132"/>
      <c r="CN700" s="132"/>
      <c r="CO700" s="137"/>
      <c r="CP700" s="132"/>
      <c r="CQ700" s="137"/>
    </row>
    <row r="701" spans="91:95">
      <c r="CM701" s="132"/>
      <c r="CN701" s="132"/>
      <c r="CO701" s="137"/>
      <c r="CP701" s="132"/>
      <c r="CQ701" s="137"/>
    </row>
    <row r="702" spans="91:95">
      <c r="CM702" s="132"/>
      <c r="CN702" s="132"/>
      <c r="CO702" s="137"/>
      <c r="CP702" s="132"/>
      <c r="CQ702" s="137"/>
    </row>
    <row r="703" spans="91:95">
      <c r="CM703" s="132"/>
      <c r="CN703" s="132"/>
      <c r="CO703" s="137"/>
      <c r="CP703" s="132"/>
      <c r="CQ703" s="137"/>
    </row>
    <row r="704" spans="91:95">
      <c r="CM704" s="132"/>
      <c r="CN704" s="132"/>
      <c r="CO704" s="137"/>
      <c r="CP704" s="132"/>
      <c r="CQ704" s="137"/>
    </row>
    <row r="705" spans="91:95">
      <c r="CM705" s="132"/>
      <c r="CN705" s="132"/>
      <c r="CO705" s="137"/>
      <c r="CP705" s="132"/>
      <c r="CQ705" s="137"/>
    </row>
    <row r="706" spans="91:95">
      <c r="CM706" s="132"/>
      <c r="CN706" s="132"/>
      <c r="CO706" s="137"/>
      <c r="CP706" s="132"/>
      <c r="CQ706" s="137"/>
    </row>
    <row r="707" spans="91:95">
      <c r="CM707" s="132"/>
      <c r="CN707" s="132"/>
      <c r="CO707" s="137"/>
      <c r="CP707" s="132"/>
      <c r="CQ707" s="137"/>
    </row>
    <row r="708" spans="91:95">
      <c r="CM708" s="132"/>
      <c r="CN708" s="132"/>
      <c r="CO708" s="137"/>
      <c r="CP708" s="132"/>
      <c r="CQ708" s="137"/>
    </row>
    <row r="709" spans="91:95">
      <c r="CM709" s="132"/>
      <c r="CN709" s="132"/>
      <c r="CO709" s="137"/>
      <c r="CP709" s="132"/>
      <c r="CQ709" s="137"/>
    </row>
    <row r="710" spans="91:95">
      <c r="CM710" s="132"/>
      <c r="CN710" s="132"/>
      <c r="CO710" s="137"/>
      <c r="CP710" s="132"/>
      <c r="CQ710" s="137"/>
    </row>
    <row r="711" spans="91:95">
      <c r="CM711" s="132"/>
      <c r="CN711" s="132"/>
      <c r="CO711" s="137"/>
      <c r="CP711" s="132"/>
      <c r="CQ711" s="137"/>
    </row>
    <row r="712" spans="91:95">
      <c r="CM712" s="132"/>
      <c r="CN712" s="132"/>
      <c r="CO712" s="137"/>
      <c r="CP712" s="132"/>
      <c r="CQ712" s="137"/>
    </row>
    <row r="713" spans="91:95">
      <c r="CM713" s="132"/>
      <c r="CN713" s="132"/>
      <c r="CO713" s="137"/>
      <c r="CP713" s="132"/>
      <c r="CQ713" s="137"/>
    </row>
    <row r="714" spans="91:95">
      <c r="CM714" s="132"/>
      <c r="CN714" s="132"/>
      <c r="CO714" s="137"/>
      <c r="CP714" s="132"/>
      <c r="CQ714" s="137"/>
    </row>
    <row r="715" spans="91:95">
      <c r="CM715" s="132"/>
      <c r="CN715" s="132"/>
      <c r="CO715" s="137"/>
      <c r="CP715" s="132"/>
      <c r="CQ715" s="137"/>
    </row>
    <row r="716" spans="91:95">
      <c r="CM716" s="132"/>
      <c r="CN716" s="132"/>
      <c r="CO716" s="137"/>
      <c r="CP716" s="132"/>
      <c r="CQ716" s="137"/>
    </row>
    <row r="717" spans="91:95">
      <c r="CM717" s="132"/>
      <c r="CN717" s="132"/>
      <c r="CO717" s="137"/>
      <c r="CP717" s="132"/>
      <c r="CQ717" s="137"/>
    </row>
    <row r="718" spans="91:95">
      <c r="CM718" s="132"/>
      <c r="CN718" s="132"/>
      <c r="CO718" s="137"/>
      <c r="CP718" s="132"/>
      <c r="CQ718" s="137"/>
    </row>
    <row r="719" spans="91:95">
      <c r="CM719" s="132"/>
      <c r="CN719" s="132"/>
      <c r="CO719" s="137"/>
      <c r="CP719" s="132"/>
      <c r="CQ719" s="137"/>
    </row>
    <row r="720" spans="91:95">
      <c r="CM720" s="132"/>
      <c r="CN720" s="132"/>
      <c r="CO720" s="137"/>
      <c r="CP720" s="132"/>
      <c r="CQ720" s="137"/>
    </row>
    <row r="721" spans="91:95">
      <c r="CM721" s="132"/>
      <c r="CN721" s="132"/>
      <c r="CO721" s="137"/>
      <c r="CP721" s="132"/>
      <c r="CQ721" s="137"/>
    </row>
    <row r="722" spans="91:95">
      <c r="CM722" s="132"/>
      <c r="CN722" s="132"/>
      <c r="CO722" s="137"/>
      <c r="CP722" s="132"/>
      <c r="CQ722" s="137"/>
    </row>
    <row r="723" spans="91:95">
      <c r="CM723" s="132"/>
      <c r="CN723" s="132"/>
      <c r="CO723" s="137"/>
      <c r="CP723" s="132"/>
      <c r="CQ723" s="137"/>
    </row>
    <row r="724" spans="91:95">
      <c r="CM724" s="132"/>
      <c r="CN724" s="132"/>
      <c r="CO724" s="137"/>
      <c r="CP724" s="132"/>
      <c r="CQ724" s="137"/>
    </row>
    <row r="725" spans="91:95">
      <c r="CM725" s="132"/>
      <c r="CN725" s="132"/>
      <c r="CO725" s="137"/>
      <c r="CP725" s="132"/>
      <c r="CQ725" s="137"/>
    </row>
    <row r="726" spans="91:95">
      <c r="CM726" s="132"/>
      <c r="CN726" s="132"/>
      <c r="CO726" s="137"/>
      <c r="CP726" s="132"/>
      <c r="CQ726" s="137"/>
    </row>
    <row r="727" spans="91:95">
      <c r="CM727" s="132"/>
      <c r="CN727" s="132"/>
      <c r="CO727" s="137"/>
      <c r="CP727" s="132"/>
      <c r="CQ727" s="137"/>
    </row>
    <row r="728" spans="91:95">
      <c r="CM728" s="132"/>
      <c r="CN728" s="132"/>
      <c r="CO728" s="137"/>
      <c r="CP728" s="132"/>
      <c r="CQ728" s="137"/>
    </row>
    <row r="729" spans="91:95">
      <c r="CM729" s="132"/>
      <c r="CN729" s="132"/>
      <c r="CO729" s="137"/>
      <c r="CP729" s="132"/>
      <c r="CQ729" s="137"/>
    </row>
    <row r="730" spans="91:95">
      <c r="CM730" s="132"/>
      <c r="CN730" s="132"/>
      <c r="CO730" s="137"/>
      <c r="CP730" s="132"/>
      <c r="CQ730" s="137"/>
    </row>
    <row r="731" spans="91:95">
      <c r="CM731" s="132"/>
      <c r="CN731" s="132"/>
      <c r="CO731" s="137"/>
      <c r="CP731" s="132"/>
      <c r="CQ731" s="137"/>
    </row>
    <row r="732" spans="91:95">
      <c r="CM732" s="132"/>
      <c r="CN732" s="132"/>
      <c r="CO732" s="137"/>
      <c r="CP732" s="132"/>
      <c r="CQ732" s="137"/>
    </row>
    <row r="733" spans="91:95">
      <c r="CM733" s="132"/>
      <c r="CN733" s="132"/>
      <c r="CO733" s="137"/>
      <c r="CP733" s="132"/>
      <c r="CQ733" s="137"/>
    </row>
    <row r="734" spans="91:95">
      <c r="CM734" s="132"/>
      <c r="CN734" s="132"/>
      <c r="CO734" s="137"/>
      <c r="CP734" s="132"/>
      <c r="CQ734" s="137"/>
    </row>
    <row r="735" spans="91:95">
      <c r="CM735" s="132"/>
      <c r="CN735" s="132"/>
      <c r="CO735" s="137"/>
      <c r="CP735" s="132"/>
      <c r="CQ735" s="137"/>
    </row>
    <row r="736" spans="91:95">
      <c r="CM736" s="132"/>
      <c r="CN736" s="132"/>
      <c r="CO736" s="137"/>
      <c r="CP736" s="132"/>
      <c r="CQ736" s="137"/>
    </row>
    <row r="737" spans="91:95">
      <c r="CM737" s="132"/>
      <c r="CN737" s="132"/>
      <c r="CO737" s="137"/>
      <c r="CP737" s="132"/>
      <c r="CQ737" s="137"/>
    </row>
    <row r="738" spans="91:95">
      <c r="CM738" s="132"/>
      <c r="CN738" s="132"/>
      <c r="CO738" s="137"/>
      <c r="CP738" s="132"/>
      <c r="CQ738" s="137"/>
    </row>
    <row r="739" spans="91:95">
      <c r="CM739" s="132"/>
      <c r="CN739" s="132"/>
      <c r="CO739" s="137"/>
      <c r="CP739" s="132"/>
      <c r="CQ739" s="137"/>
    </row>
    <row r="740" spans="91:95">
      <c r="CM740" s="132"/>
      <c r="CN740" s="132"/>
      <c r="CO740" s="137"/>
      <c r="CP740" s="132"/>
      <c r="CQ740" s="137"/>
    </row>
    <row r="741" spans="91:95">
      <c r="CM741" s="132"/>
      <c r="CN741" s="132"/>
      <c r="CO741" s="137"/>
      <c r="CP741" s="132"/>
      <c r="CQ741" s="137"/>
    </row>
    <row r="742" spans="91:95">
      <c r="CM742" s="132"/>
      <c r="CN742" s="132"/>
      <c r="CO742" s="137"/>
      <c r="CP742" s="132"/>
      <c r="CQ742" s="137"/>
    </row>
    <row r="743" spans="91:95">
      <c r="CM743" s="132"/>
      <c r="CN743" s="132"/>
      <c r="CO743" s="137"/>
      <c r="CP743" s="132"/>
      <c r="CQ743" s="137"/>
    </row>
    <row r="744" spans="91:95">
      <c r="CM744" s="132"/>
      <c r="CN744" s="132"/>
      <c r="CO744" s="137"/>
      <c r="CP744" s="132"/>
      <c r="CQ744" s="137"/>
    </row>
    <row r="745" spans="91:95">
      <c r="CM745" s="132"/>
      <c r="CN745" s="132"/>
      <c r="CO745" s="137"/>
      <c r="CP745" s="132"/>
      <c r="CQ745" s="137"/>
    </row>
    <row r="746" spans="91:95">
      <c r="CM746" s="132"/>
      <c r="CN746" s="132"/>
      <c r="CO746" s="137"/>
      <c r="CP746" s="132"/>
      <c r="CQ746" s="137"/>
    </row>
    <row r="747" spans="91:95">
      <c r="CM747" s="132"/>
      <c r="CN747" s="132"/>
      <c r="CO747" s="137"/>
      <c r="CP747" s="132"/>
      <c r="CQ747" s="137"/>
    </row>
    <row r="748" spans="91:95">
      <c r="CM748" s="132"/>
      <c r="CN748" s="132"/>
      <c r="CO748" s="137"/>
      <c r="CP748" s="132"/>
      <c r="CQ748" s="137"/>
    </row>
    <row r="749" spans="91:95">
      <c r="CM749" s="132"/>
      <c r="CN749" s="132"/>
      <c r="CO749" s="137"/>
      <c r="CP749" s="132"/>
      <c r="CQ749" s="137"/>
    </row>
    <row r="750" spans="91:95">
      <c r="CM750" s="132"/>
      <c r="CN750" s="132"/>
      <c r="CO750" s="137"/>
      <c r="CP750" s="132"/>
      <c r="CQ750" s="137"/>
    </row>
    <row r="751" spans="91:95">
      <c r="CM751" s="132"/>
      <c r="CN751" s="132"/>
      <c r="CO751" s="137"/>
      <c r="CP751" s="132"/>
      <c r="CQ751" s="137"/>
    </row>
    <row r="752" spans="91:95">
      <c r="CM752" s="132"/>
      <c r="CN752" s="132"/>
      <c r="CO752" s="137"/>
      <c r="CP752" s="132"/>
      <c r="CQ752" s="137"/>
    </row>
    <row r="753" spans="91:95">
      <c r="CM753" s="132"/>
      <c r="CN753" s="132"/>
      <c r="CO753" s="137"/>
      <c r="CP753" s="132"/>
      <c r="CQ753" s="137"/>
    </row>
    <row r="754" spans="91:95">
      <c r="CM754" s="132"/>
      <c r="CN754" s="132"/>
      <c r="CO754" s="137"/>
      <c r="CP754" s="132"/>
      <c r="CQ754" s="137"/>
    </row>
    <row r="755" spans="91:95">
      <c r="CM755" s="132"/>
      <c r="CN755" s="132"/>
      <c r="CO755" s="137"/>
      <c r="CP755" s="132"/>
      <c r="CQ755" s="137"/>
    </row>
    <row r="756" spans="91:95">
      <c r="CM756" s="132"/>
      <c r="CN756" s="132"/>
      <c r="CO756" s="137"/>
      <c r="CP756" s="132"/>
      <c r="CQ756" s="137"/>
    </row>
    <row r="757" spans="91:95">
      <c r="CM757" s="132"/>
      <c r="CN757" s="132"/>
      <c r="CO757" s="137"/>
      <c r="CP757" s="132"/>
      <c r="CQ757" s="137"/>
    </row>
    <row r="758" spans="91:95">
      <c r="CM758" s="132"/>
      <c r="CN758" s="132"/>
      <c r="CO758" s="137"/>
      <c r="CP758" s="132"/>
      <c r="CQ758" s="137"/>
    </row>
    <row r="759" spans="91:95">
      <c r="CM759" s="132"/>
      <c r="CN759" s="132"/>
      <c r="CO759" s="137"/>
      <c r="CP759" s="132"/>
      <c r="CQ759" s="137"/>
    </row>
    <row r="760" spans="91:95">
      <c r="CM760" s="132"/>
      <c r="CN760" s="132"/>
      <c r="CO760" s="137"/>
      <c r="CP760" s="132"/>
      <c r="CQ760" s="137"/>
    </row>
    <row r="761" spans="91:95">
      <c r="CM761" s="132"/>
      <c r="CN761" s="132"/>
      <c r="CO761" s="137"/>
      <c r="CP761" s="132"/>
      <c r="CQ761" s="137"/>
    </row>
    <row r="762" spans="91:95">
      <c r="CM762" s="132"/>
      <c r="CN762" s="132"/>
      <c r="CO762" s="137"/>
      <c r="CP762" s="132"/>
      <c r="CQ762" s="137"/>
    </row>
    <row r="763" spans="91:95">
      <c r="CM763" s="132"/>
      <c r="CN763" s="132"/>
      <c r="CO763" s="137"/>
      <c r="CP763" s="132"/>
      <c r="CQ763" s="137"/>
    </row>
    <row r="764" spans="91:95">
      <c r="CM764" s="132"/>
      <c r="CN764" s="132"/>
      <c r="CO764" s="137"/>
      <c r="CP764" s="132"/>
      <c r="CQ764" s="137"/>
    </row>
    <row r="765" spans="91:95">
      <c r="CM765" s="132"/>
      <c r="CN765" s="132"/>
      <c r="CO765" s="137"/>
      <c r="CP765" s="132"/>
      <c r="CQ765" s="137"/>
    </row>
    <row r="766" spans="91:95">
      <c r="CM766" s="132"/>
      <c r="CN766" s="132"/>
      <c r="CO766" s="137"/>
      <c r="CP766" s="132"/>
      <c r="CQ766" s="137"/>
    </row>
    <row r="767" spans="91:95">
      <c r="CM767" s="132"/>
      <c r="CN767" s="132"/>
      <c r="CO767" s="137"/>
      <c r="CP767" s="132"/>
      <c r="CQ767" s="137"/>
    </row>
    <row r="768" spans="91:95">
      <c r="CM768" s="132"/>
      <c r="CN768" s="132"/>
      <c r="CO768" s="137"/>
      <c r="CP768" s="132"/>
      <c r="CQ768" s="137"/>
    </row>
    <row r="769" spans="91:95">
      <c r="CM769" s="132"/>
      <c r="CN769" s="132"/>
      <c r="CO769" s="137"/>
      <c r="CP769" s="132"/>
      <c r="CQ769" s="137"/>
    </row>
    <row r="770" spans="91:95">
      <c r="CM770" s="132"/>
      <c r="CN770" s="132"/>
      <c r="CO770" s="137"/>
      <c r="CP770" s="132"/>
      <c r="CQ770" s="137"/>
    </row>
    <row r="771" spans="91:95">
      <c r="CM771" s="132"/>
      <c r="CN771" s="132"/>
      <c r="CO771" s="137"/>
      <c r="CP771" s="132"/>
      <c r="CQ771" s="137"/>
    </row>
    <row r="772" spans="91:95">
      <c r="CM772" s="132"/>
      <c r="CN772" s="132"/>
      <c r="CO772" s="137"/>
      <c r="CP772" s="132"/>
      <c r="CQ772" s="137"/>
    </row>
    <row r="773" spans="91:95">
      <c r="CM773" s="132"/>
      <c r="CN773" s="132"/>
      <c r="CO773" s="137"/>
      <c r="CP773" s="132"/>
      <c r="CQ773" s="137"/>
    </row>
    <row r="774" spans="91:95">
      <c r="CM774" s="132"/>
      <c r="CN774" s="132"/>
      <c r="CO774" s="137"/>
      <c r="CP774" s="132"/>
      <c r="CQ774" s="137"/>
    </row>
    <row r="775" spans="91:95">
      <c r="CM775" s="132"/>
      <c r="CN775" s="132"/>
      <c r="CO775" s="137"/>
      <c r="CP775" s="132"/>
      <c r="CQ775" s="137"/>
    </row>
    <row r="776" spans="91:95">
      <c r="CM776" s="132"/>
      <c r="CN776" s="132"/>
      <c r="CO776" s="137"/>
      <c r="CP776" s="132"/>
      <c r="CQ776" s="137"/>
    </row>
    <row r="777" spans="91:95">
      <c r="CM777" s="132"/>
      <c r="CN777" s="132"/>
      <c r="CO777" s="137"/>
      <c r="CP777" s="132"/>
      <c r="CQ777" s="137"/>
    </row>
    <row r="778" spans="91:95">
      <c r="CM778" s="132"/>
      <c r="CN778" s="132"/>
      <c r="CO778" s="137"/>
      <c r="CP778" s="132"/>
      <c r="CQ778" s="137"/>
    </row>
    <row r="779" spans="91:95">
      <c r="CM779" s="132"/>
      <c r="CN779" s="132"/>
      <c r="CO779" s="137"/>
      <c r="CP779" s="132"/>
      <c r="CQ779" s="137"/>
    </row>
    <row r="780" spans="91:95">
      <c r="CM780" s="132"/>
      <c r="CN780" s="132"/>
      <c r="CO780" s="137"/>
      <c r="CP780" s="132"/>
      <c r="CQ780" s="137"/>
    </row>
    <row r="781" spans="91:95">
      <c r="CM781" s="132"/>
      <c r="CN781" s="132"/>
      <c r="CO781" s="137"/>
      <c r="CP781" s="132"/>
      <c r="CQ781" s="137"/>
    </row>
    <row r="782" spans="91:95">
      <c r="CM782" s="132"/>
      <c r="CN782" s="132"/>
      <c r="CO782" s="137"/>
      <c r="CP782" s="132"/>
      <c r="CQ782" s="137"/>
    </row>
    <row r="783" spans="91:95">
      <c r="CM783" s="132"/>
      <c r="CN783" s="132"/>
      <c r="CO783" s="137"/>
      <c r="CP783" s="132"/>
      <c r="CQ783" s="137"/>
    </row>
    <row r="784" spans="91:95">
      <c r="CM784" s="132"/>
      <c r="CN784" s="132"/>
      <c r="CO784" s="137"/>
      <c r="CP784" s="132"/>
      <c r="CQ784" s="137"/>
    </row>
    <row r="785" spans="91:95">
      <c r="CM785" s="132"/>
      <c r="CN785" s="132"/>
      <c r="CO785" s="137"/>
      <c r="CP785" s="132"/>
      <c r="CQ785" s="137"/>
    </row>
    <row r="786" spans="91:95">
      <c r="CM786" s="132"/>
      <c r="CN786" s="132"/>
      <c r="CO786" s="137"/>
      <c r="CP786" s="132"/>
      <c r="CQ786" s="137"/>
    </row>
    <row r="787" spans="91:95">
      <c r="CM787" s="132"/>
      <c r="CN787" s="132"/>
      <c r="CO787" s="137"/>
      <c r="CP787" s="132"/>
      <c r="CQ787" s="137"/>
    </row>
    <row r="788" spans="91:95">
      <c r="CM788" s="132"/>
      <c r="CN788" s="132"/>
      <c r="CO788" s="137"/>
      <c r="CP788" s="132"/>
      <c r="CQ788" s="137"/>
    </row>
    <row r="789" spans="91:95">
      <c r="CM789" s="132"/>
      <c r="CN789" s="132"/>
      <c r="CO789" s="137"/>
      <c r="CP789" s="132"/>
      <c r="CQ789" s="137"/>
    </row>
    <row r="790" spans="91:95">
      <c r="CM790" s="132"/>
      <c r="CN790" s="132"/>
      <c r="CO790" s="137"/>
      <c r="CP790" s="132"/>
      <c r="CQ790" s="137"/>
    </row>
    <row r="791" spans="91:95">
      <c r="CM791" s="132"/>
      <c r="CN791" s="132"/>
      <c r="CO791" s="137"/>
      <c r="CP791" s="132"/>
      <c r="CQ791" s="137"/>
    </row>
    <row r="792" spans="91:95">
      <c r="CM792" s="132"/>
      <c r="CN792" s="132"/>
      <c r="CO792" s="137"/>
      <c r="CP792" s="132"/>
      <c r="CQ792" s="137"/>
    </row>
    <row r="793" spans="91:95">
      <c r="CM793" s="132"/>
      <c r="CN793" s="132"/>
      <c r="CO793" s="137"/>
      <c r="CP793" s="132"/>
      <c r="CQ793" s="137"/>
    </row>
    <row r="794" spans="91:95">
      <c r="CM794" s="132"/>
      <c r="CN794" s="132"/>
      <c r="CO794" s="137"/>
      <c r="CP794" s="132"/>
      <c r="CQ794" s="137"/>
    </row>
    <row r="795" spans="91:95">
      <c r="CM795" s="132"/>
      <c r="CN795" s="132"/>
      <c r="CO795" s="137"/>
      <c r="CP795" s="132"/>
      <c r="CQ795" s="137"/>
    </row>
    <row r="796" spans="91:95">
      <c r="CM796" s="132"/>
      <c r="CN796" s="132"/>
      <c r="CO796" s="137"/>
      <c r="CP796" s="132"/>
      <c r="CQ796" s="137"/>
    </row>
    <row r="797" spans="91:95">
      <c r="CM797" s="132"/>
      <c r="CN797" s="132"/>
      <c r="CO797" s="137"/>
      <c r="CP797" s="132"/>
      <c r="CQ797" s="137"/>
    </row>
    <row r="798" spans="91:95">
      <c r="CM798" s="132"/>
      <c r="CN798" s="132"/>
      <c r="CO798" s="137"/>
      <c r="CP798" s="132"/>
      <c r="CQ798" s="137"/>
    </row>
    <row r="799" spans="91:95">
      <c r="CM799" s="132"/>
      <c r="CN799" s="132"/>
      <c r="CO799" s="137"/>
      <c r="CP799" s="132"/>
      <c r="CQ799" s="137"/>
    </row>
    <row r="800" spans="91:95">
      <c r="CM800" s="132"/>
      <c r="CN800" s="132"/>
      <c r="CO800" s="137"/>
      <c r="CP800" s="132"/>
      <c r="CQ800" s="137"/>
    </row>
    <row r="801" spans="91:95">
      <c r="CM801" s="132"/>
      <c r="CN801" s="132"/>
      <c r="CO801" s="137"/>
      <c r="CP801" s="132"/>
      <c r="CQ801" s="137"/>
    </row>
    <row r="802" spans="91:95">
      <c r="CM802" s="132"/>
      <c r="CN802" s="132"/>
      <c r="CO802" s="137"/>
      <c r="CP802" s="132"/>
      <c r="CQ802" s="137"/>
    </row>
    <row r="803" spans="91:95">
      <c r="CM803" s="132"/>
      <c r="CN803" s="132"/>
      <c r="CO803" s="137"/>
      <c r="CP803" s="132"/>
      <c r="CQ803" s="137"/>
    </row>
    <row r="804" spans="91:95">
      <c r="CM804" s="132"/>
      <c r="CN804" s="132"/>
      <c r="CO804" s="137"/>
      <c r="CP804" s="132"/>
      <c r="CQ804" s="137"/>
    </row>
    <row r="805" spans="91:95">
      <c r="CM805" s="132"/>
      <c r="CN805" s="132"/>
      <c r="CO805" s="137"/>
      <c r="CP805" s="132"/>
      <c r="CQ805" s="137"/>
    </row>
    <row r="806" spans="91:95">
      <c r="CM806" s="132"/>
      <c r="CN806" s="132"/>
      <c r="CO806" s="137"/>
      <c r="CP806" s="132"/>
      <c r="CQ806" s="137"/>
    </row>
    <row r="807" spans="91:95">
      <c r="CM807" s="132"/>
      <c r="CN807" s="132"/>
      <c r="CO807" s="137"/>
      <c r="CP807" s="132"/>
      <c r="CQ807" s="137"/>
    </row>
    <row r="808" spans="91:95">
      <c r="CM808" s="132"/>
      <c r="CN808" s="132"/>
      <c r="CO808" s="137"/>
      <c r="CP808" s="132"/>
      <c r="CQ808" s="137"/>
    </row>
    <row r="809" spans="91:95">
      <c r="CM809" s="132"/>
      <c r="CN809" s="132"/>
      <c r="CO809" s="137"/>
      <c r="CP809" s="132"/>
      <c r="CQ809" s="137"/>
    </row>
    <row r="810" spans="91:95">
      <c r="CM810" s="132"/>
      <c r="CN810" s="132"/>
      <c r="CO810" s="137"/>
      <c r="CP810" s="132"/>
      <c r="CQ810" s="137"/>
    </row>
    <row r="811" spans="91:95">
      <c r="CM811" s="132"/>
      <c r="CN811" s="132"/>
      <c r="CO811" s="137"/>
      <c r="CP811" s="132"/>
      <c r="CQ811" s="137"/>
    </row>
    <row r="812" spans="91:95">
      <c r="CM812" s="132"/>
      <c r="CN812" s="132"/>
      <c r="CO812" s="137"/>
      <c r="CP812" s="132"/>
      <c r="CQ812" s="137"/>
    </row>
    <row r="813" spans="91:95">
      <c r="CM813" s="132"/>
      <c r="CN813" s="132"/>
      <c r="CO813" s="137"/>
      <c r="CP813" s="132"/>
      <c r="CQ813" s="137"/>
    </row>
    <row r="814" spans="91:95">
      <c r="CM814" s="132"/>
      <c r="CN814" s="132"/>
      <c r="CO814" s="137"/>
      <c r="CP814" s="132"/>
      <c r="CQ814" s="137"/>
    </row>
    <row r="815" spans="91:95">
      <c r="CM815" s="132"/>
      <c r="CN815" s="132"/>
      <c r="CO815" s="137"/>
      <c r="CP815" s="132"/>
      <c r="CQ815" s="137"/>
    </row>
    <row r="816" spans="91:95">
      <c r="CM816" s="132"/>
      <c r="CN816" s="132"/>
      <c r="CO816" s="137"/>
      <c r="CP816" s="132"/>
      <c r="CQ816" s="137"/>
    </row>
    <row r="817" spans="91:95">
      <c r="CM817" s="132"/>
      <c r="CN817" s="132"/>
      <c r="CO817" s="137"/>
      <c r="CP817" s="132"/>
      <c r="CQ817" s="137"/>
    </row>
    <row r="818" spans="91:95">
      <c r="CM818" s="132"/>
      <c r="CN818" s="132"/>
      <c r="CO818" s="137"/>
      <c r="CP818" s="132"/>
      <c r="CQ818" s="137"/>
    </row>
    <row r="819" spans="91:95">
      <c r="CM819" s="132"/>
      <c r="CN819" s="132"/>
      <c r="CO819" s="137"/>
      <c r="CP819" s="132"/>
      <c r="CQ819" s="137"/>
    </row>
    <row r="820" spans="91:95">
      <c r="CM820" s="132"/>
      <c r="CN820" s="132"/>
      <c r="CO820" s="137"/>
      <c r="CP820" s="132"/>
      <c r="CQ820" s="137"/>
    </row>
    <row r="821" spans="91:95">
      <c r="CM821" s="132"/>
      <c r="CN821" s="132"/>
      <c r="CO821" s="137"/>
      <c r="CP821" s="132"/>
      <c r="CQ821" s="137"/>
    </row>
    <row r="822" spans="91:95">
      <c r="CM822" s="132"/>
      <c r="CN822" s="132"/>
      <c r="CO822" s="137"/>
      <c r="CP822" s="132"/>
      <c r="CQ822" s="137"/>
    </row>
    <row r="823" spans="91:95">
      <c r="CM823" s="132"/>
      <c r="CN823" s="132"/>
      <c r="CO823" s="137"/>
      <c r="CP823" s="132"/>
      <c r="CQ823" s="137"/>
    </row>
    <row r="824" spans="91:95">
      <c r="CM824" s="132"/>
      <c r="CN824" s="132"/>
      <c r="CO824" s="137"/>
      <c r="CP824" s="132"/>
      <c r="CQ824" s="137"/>
    </row>
    <row r="825" spans="91:95">
      <c r="CM825" s="132"/>
      <c r="CN825" s="132"/>
      <c r="CO825" s="137"/>
      <c r="CP825" s="132"/>
      <c r="CQ825" s="137"/>
    </row>
    <row r="826" spans="91:95">
      <c r="CM826" s="132"/>
      <c r="CN826" s="132"/>
      <c r="CO826" s="137"/>
      <c r="CP826" s="132"/>
      <c r="CQ826" s="137"/>
    </row>
    <row r="827" spans="91:95">
      <c r="CM827" s="132"/>
      <c r="CN827" s="132"/>
      <c r="CO827" s="137"/>
      <c r="CP827" s="132"/>
      <c r="CQ827" s="137"/>
    </row>
    <row r="828" spans="91:95">
      <c r="CM828" s="132"/>
      <c r="CN828" s="132"/>
      <c r="CO828" s="137"/>
      <c r="CP828" s="132"/>
      <c r="CQ828" s="137"/>
    </row>
    <row r="829" spans="91:95">
      <c r="CM829" s="132"/>
      <c r="CN829" s="132"/>
      <c r="CO829" s="137"/>
      <c r="CP829" s="132"/>
      <c r="CQ829" s="137"/>
    </row>
    <row r="830" spans="91:95">
      <c r="CM830" s="132"/>
      <c r="CN830" s="132"/>
      <c r="CO830" s="137"/>
      <c r="CP830" s="132"/>
      <c r="CQ830" s="137"/>
    </row>
    <row r="831" spans="91:95">
      <c r="CM831" s="132"/>
      <c r="CN831" s="132"/>
      <c r="CO831" s="137"/>
      <c r="CP831" s="132"/>
      <c r="CQ831" s="137"/>
    </row>
    <row r="832" spans="91:95">
      <c r="CM832" s="132"/>
      <c r="CN832" s="132"/>
      <c r="CO832" s="137"/>
      <c r="CP832" s="132"/>
      <c r="CQ832" s="137"/>
    </row>
    <row r="833" spans="91:95">
      <c r="CM833" s="132"/>
      <c r="CN833" s="132"/>
      <c r="CO833" s="137"/>
      <c r="CP833" s="132"/>
      <c r="CQ833" s="137"/>
    </row>
    <row r="834" spans="91:95">
      <c r="CM834" s="132"/>
      <c r="CN834" s="132"/>
      <c r="CO834" s="137"/>
      <c r="CP834" s="132"/>
      <c r="CQ834" s="137"/>
    </row>
    <row r="835" spans="91:95">
      <c r="CM835" s="132"/>
      <c r="CN835" s="132"/>
      <c r="CO835" s="137"/>
      <c r="CP835" s="132"/>
      <c r="CQ835" s="137"/>
    </row>
    <row r="836" spans="91:95">
      <c r="CM836" s="132"/>
      <c r="CN836" s="132"/>
      <c r="CO836" s="137"/>
      <c r="CP836" s="132"/>
      <c r="CQ836" s="137"/>
    </row>
    <row r="837" spans="91:95">
      <c r="CM837" s="132"/>
      <c r="CN837" s="132"/>
      <c r="CO837" s="137"/>
      <c r="CP837" s="132"/>
      <c r="CQ837" s="137"/>
    </row>
    <row r="838" spans="91:95">
      <c r="CM838" s="132"/>
      <c r="CN838" s="132"/>
      <c r="CO838" s="137"/>
      <c r="CP838" s="132"/>
      <c r="CQ838" s="137"/>
    </row>
    <row r="839" spans="91:95">
      <c r="CM839" s="132"/>
      <c r="CN839" s="132"/>
      <c r="CO839" s="137"/>
      <c r="CP839" s="132"/>
      <c r="CQ839" s="137"/>
    </row>
    <row r="840" spans="91:95">
      <c r="CM840" s="132"/>
      <c r="CN840" s="132"/>
      <c r="CO840" s="137"/>
      <c r="CP840" s="132"/>
      <c r="CQ840" s="137"/>
    </row>
    <row r="841" spans="91:95">
      <c r="CM841" s="132"/>
      <c r="CN841" s="132"/>
      <c r="CO841" s="137"/>
      <c r="CP841" s="132"/>
      <c r="CQ841" s="137"/>
    </row>
    <row r="842" spans="91:95">
      <c r="CM842" s="132"/>
      <c r="CN842" s="132"/>
      <c r="CO842" s="137"/>
      <c r="CP842" s="132"/>
      <c r="CQ842" s="137"/>
    </row>
    <row r="843" spans="91:95">
      <c r="CM843" s="132"/>
      <c r="CN843" s="132"/>
      <c r="CO843" s="137"/>
      <c r="CP843" s="132"/>
      <c r="CQ843" s="137"/>
    </row>
    <row r="844" spans="91:95">
      <c r="CM844" s="132"/>
      <c r="CN844" s="132"/>
      <c r="CO844" s="137"/>
      <c r="CP844" s="132"/>
      <c r="CQ844" s="137"/>
    </row>
    <row r="845" spans="91:95">
      <c r="CM845" s="132"/>
      <c r="CN845" s="132"/>
      <c r="CO845" s="137"/>
      <c r="CP845" s="132"/>
      <c r="CQ845" s="137"/>
    </row>
    <row r="846" spans="91:95">
      <c r="CM846" s="132"/>
      <c r="CN846" s="132"/>
      <c r="CO846" s="137"/>
      <c r="CP846" s="132"/>
      <c r="CQ846" s="137"/>
    </row>
    <row r="847" spans="91:95">
      <c r="CM847" s="132"/>
      <c r="CN847" s="132"/>
      <c r="CO847" s="137"/>
      <c r="CP847" s="132"/>
      <c r="CQ847" s="137"/>
    </row>
    <row r="848" spans="91:95">
      <c r="CM848" s="132"/>
      <c r="CN848" s="132"/>
      <c r="CO848" s="137"/>
      <c r="CP848" s="132"/>
      <c r="CQ848" s="137"/>
    </row>
    <row r="849" spans="91:95">
      <c r="CM849" s="132"/>
      <c r="CN849" s="132"/>
      <c r="CO849" s="137"/>
      <c r="CP849" s="132"/>
      <c r="CQ849" s="137"/>
    </row>
    <row r="850" spans="91:95">
      <c r="CM850" s="132"/>
      <c r="CN850" s="132"/>
      <c r="CO850" s="137"/>
      <c r="CP850" s="132"/>
      <c r="CQ850" s="137"/>
    </row>
    <row r="851" spans="91:95">
      <c r="CM851" s="132"/>
      <c r="CN851" s="132"/>
      <c r="CO851" s="137"/>
      <c r="CP851" s="132"/>
      <c r="CQ851" s="137"/>
    </row>
    <row r="852" spans="91:95">
      <c r="CM852" s="132"/>
      <c r="CN852" s="132"/>
      <c r="CO852" s="137"/>
      <c r="CP852" s="132"/>
      <c r="CQ852" s="137"/>
    </row>
    <row r="853" spans="91:95">
      <c r="CM853" s="132"/>
      <c r="CN853" s="132"/>
      <c r="CO853" s="137"/>
      <c r="CP853" s="132"/>
      <c r="CQ853" s="137"/>
    </row>
    <row r="854" spans="91:95">
      <c r="CM854" s="132"/>
      <c r="CN854" s="132"/>
      <c r="CO854" s="137"/>
      <c r="CP854" s="132"/>
      <c r="CQ854" s="137"/>
    </row>
    <row r="855" spans="91:95">
      <c r="CM855" s="132"/>
      <c r="CN855" s="132"/>
      <c r="CO855" s="137"/>
      <c r="CP855" s="132"/>
      <c r="CQ855" s="137"/>
    </row>
    <row r="856" spans="91:95">
      <c r="CM856" s="132"/>
      <c r="CN856" s="132"/>
      <c r="CO856" s="137"/>
      <c r="CP856" s="132"/>
      <c r="CQ856" s="137"/>
    </row>
    <row r="857" spans="91:95">
      <c r="CM857" s="132"/>
      <c r="CN857" s="132"/>
      <c r="CO857" s="137"/>
      <c r="CP857" s="132"/>
      <c r="CQ857" s="137"/>
    </row>
    <row r="858" spans="91:95">
      <c r="CM858" s="132"/>
      <c r="CN858" s="132"/>
      <c r="CO858" s="137"/>
      <c r="CP858" s="132"/>
      <c r="CQ858" s="137"/>
    </row>
    <row r="859" spans="91:95">
      <c r="CM859" s="132"/>
      <c r="CN859" s="132"/>
      <c r="CO859" s="137"/>
      <c r="CP859" s="132"/>
      <c r="CQ859" s="137"/>
    </row>
    <row r="860" spans="91:95">
      <c r="CM860" s="132"/>
      <c r="CN860" s="132"/>
      <c r="CO860" s="137"/>
      <c r="CP860" s="132"/>
      <c r="CQ860" s="137"/>
    </row>
    <row r="861" spans="91:95">
      <c r="CM861" s="132"/>
      <c r="CN861" s="132"/>
      <c r="CO861" s="137"/>
      <c r="CP861" s="132"/>
      <c r="CQ861" s="137"/>
    </row>
    <row r="862" spans="91:95">
      <c r="CM862" s="132"/>
      <c r="CN862" s="132"/>
      <c r="CO862" s="137"/>
      <c r="CP862" s="132"/>
      <c r="CQ862" s="137"/>
    </row>
    <row r="863" spans="91:95">
      <c r="CM863" s="132"/>
      <c r="CN863" s="132"/>
      <c r="CO863" s="137"/>
      <c r="CP863" s="132"/>
      <c r="CQ863" s="137"/>
    </row>
    <row r="864" spans="91:95">
      <c r="CM864" s="132"/>
      <c r="CN864" s="132"/>
      <c r="CO864" s="137"/>
      <c r="CP864" s="132"/>
      <c r="CQ864" s="137"/>
    </row>
    <row r="865" spans="91:95">
      <c r="CM865" s="132"/>
      <c r="CN865" s="132"/>
      <c r="CO865" s="137"/>
      <c r="CP865" s="132"/>
      <c r="CQ865" s="137"/>
    </row>
    <row r="866" spans="91:95">
      <c r="CM866" s="132"/>
      <c r="CN866" s="132"/>
      <c r="CO866" s="137"/>
      <c r="CP866" s="132"/>
      <c r="CQ866" s="137"/>
    </row>
    <row r="867" spans="91:95">
      <c r="CM867" s="132"/>
      <c r="CN867" s="132"/>
      <c r="CO867" s="137"/>
      <c r="CP867" s="132"/>
      <c r="CQ867" s="137"/>
    </row>
    <row r="868" spans="91:95">
      <c r="CM868" s="132"/>
      <c r="CN868" s="132"/>
      <c r="CO868" s="137"/>
      <c r="CP868" s="132"/>
      <c r="CQ868" s="137"/>
    </row>
    <row r="869" spans="91:95">
      <c r="CM869" s="132"/>
      <c r="CN869" s="132"/>
      <c r="CO869" s="137"/>
      <c r="CP869" s="132"/>
      <c r="CQ869" s="137"/>
    </row>
    <row r="870" spans="91:95">
      <c r="CM870" s="132"/>
      <c r="CN870" s="132"/>
      <c r="CO870" s="137"/>
      <c r="CP870" s="132"/>
      <c r="CQ870" s="137"/>
    </row>
    <row r="871" spans="91:95">
      <c r="CM871" s="132"/>
      <c r="CN871" s="132"/>
      <c r="CO871" s="137"/>
      <c r="CP871" s="132"/>
      <c r="CQ871" s="137"/>
    </row>
    <row r="872" spans="91:95">
      <c r="CM872" s="132"/>
      <c r="CN872" s="132"/>
      <c r="CO872" s="137"/>
      <c r="CP872" s="132"/>
      <c r="CQ872" s="137"/>
    </row>
    <row r="873" spans="91:95">
      <c r="CM873" s="132"/>
      <c r="CN873" s="132"/>
      <c r="CO873" s="137"/>
      <c r="CP873" s="132"/>
      <c r="CQ873" s="137"/>
    </row>
    <row r="874" spans="91:95">
      <c r="CM874" s="132"/>
      <c r="CN874" s="132"/>
      <c r="CO874" s="137"/>
      <c r="CP874" s="132"/>
      <c r="CQ874" s="137"/>
    </row>
    <row r="875" spans="91:95">
      <c r="CM875" s="132"/>
      <c r="CN875" s="132"/>
      <c r="CO875" s="137"/>
      <c r="CP875" s="132"/>
      <c r="CQ875" s="137"/>
    </row>
    <row r="876" spans="91:95">
      <c r="CM876" s="132"/>
      <c r="CN876" s="132"/>
      <c r="CO876" s="137"/>
      <c r="CP876" s="132"/>
      <c r="CQ876" s="137"/>
    </row>
    <row r="877" spans="91:95">
      <c r="CM877" s="132"/>
      <c r="CN877" s="132"/>
      <c r="CO877" s="137"/>
      <c r="CP877" s="132"/>
      <c r="CQ877" s="137"/>
    </row>
    <row r="878" spans="91:95">
      <c r="CM878" s="132"/>
      <c r="CN878" s="132"/>
      <c r="CO878" s="137"/>
      <c r="CP878" s="132"/>
      <c r="CQ878" s="137"/>
    </row>
    <row r="879" spans="91:95">
      <c r="CM879" s="132"/>
      <c r="CN879" s="132"/>
      <c r="CO879" s="137"/>
      <c r="CP879" s="132"/>
      <c r="CQ879" s="137"/>
    </row>
    <row r="880" spans="91:95">
      <c r="CM880" s="132"/>
      <c r="CN880" s="132"/>
      <c r="CO880" s="137"/>
      <c r="CP880" s="132"/>
      <c r="CQ880" s="137"/>
    </row>
    <row r="881" spans="91:95">
      <c r="CM881" s="132"/>
      <c r="CN881" s="132"/>
      <c r="CO881" s="137"/>
      <c r="CP881" s="132"/>
      <c r="CQ881" s="137"/>
    </row>
    <row r="882" spans="91:95">
      <c r="CM882" s="132"/>
      <c r="CN882" s="132"/>
      <c r="CO882" s="137"/>
      <c r="CP882" s="132"/>
      <c r="CQ882" s="137"/>
    </row>
    <row r="883" spans="91:95">
      <c r="CM883" s="132"/>
      <c r="CN883" s="132"/>
      <c r="CO883" s="137"/>
      <c r="CP883" s="132"/>
      <c r="CQ883" s="137"/>
    </row>
    <row r="884" spans="91:95">
      <c r="CM884" s="132"/>
      <c r="CN884" s="132"/>
      <c r="CO884" s="137"/>
      <c r="CP884" s="132"/>
      <c r="CQ884" s="137"/>
    </row>
    <row r="885" spans="91:95">
      <c r="CM885" s="132"/>
      <c r="CN885" s="132"/>
      <c r="CO885" s="137"/>
      <c r="CP885" s="132"/>
      <c r="CQ885" s="137"/>
    </row>
    <row r="886" spans="91:95">
      <c r="CM886" s="132"/>
      <c r="CN886" s="132"/>
      <c r="CO886" s="137"/>
      <c r="CP886" s="132"/>
      <c r="CQ886" s="137"/>
    </row>
    <row r="887" spans="91:95">
      <c r="CM887" s="132"/>
      <c r="CN887" s="132"/>
      <c r="CO887" s="137"/>
      <c r="CP887" s="132"/>
      <c r="CQ887" s="137"/>
    </row>
    <row r="888" spans="91:95">
      <c r="CM888" s="132"/>
      <c r="CN888" s="132"/>
      <c r="CO888" s="137"/>
      <c r="CP888" s="132"/>
      <c r="CQ888" s="137"/>
    </row>
    <row r="889" spans="91:95">
      <c r="CM889" s="132"/>
      <c r="CN889" s="132"/>
      <c r="CO889" s="137"/>
      <c r="CP889" s="132"/>
      <c r="CQ889" s="137"/>
    </row>
    <row r="890" spans="91:95">
      <c r="CM890" s="132"/>
      <c r="CN890" s="132"/>
      <c r="CO890" s="137"/>
      <c r="CP890" s="132"/>
      <c r="CQ890" s="137"/>
    </row>
    <row r="891" spans="91:95">
      <c r="CM891" s="132"/>
      <c r="CN891" s="132"/>
      <c r="CO891" s="137"/>
      <c r="CP891" s="132"/>
      <c r="CQ891" s="137"/>
    </row>
    <row r="892" spans="91:95">
      <c r="CM892" s="132"/>
      <c r="CN892" s="132"/>
      <c r="CO892" s="137"/>
      <c r="CP892" s="132"/>
      <c r="CQ892" s="137"/>
    </row>
    <row r="893" spans="91:95">
      <c r="CM893" s="132"/>
      <c r="CN893" s="132"/>
      <c r="CO893" s="137"/>
      <c r="CP893" s="132"/>
      <c r="CQ893" s="137"/>
    </row>
    <row r="894" spans="91:95">
      <c r="CM894" s="132"/>
      <c r="CN894" s="132"/>
      <c r="CO894" s="137"/>
      <c r="CP894" s="132"/>
      <c r="CQ894" s="137"/>
    </row>
    <row r="895" spans="91:95">
      <c r="CM895" s="132"/>
      <c r="CN895" s="132"/>
      <c r="CO895" s="137"/>
      <c r="CP895" s="132"/>
      <c r="CQ895" s="137"/>
    </row>
    <row r="896" spans="91:95">
      <c r="CM896" s="132"/>
      <c r="CN896" s="132"/>
      <c r="CO896" s="137"/>
      <c r="CP896" s="132"/>
      <c r="CQ896" s="137"/>
    </row>
    <row r="897" spans="91:95">
      <c r="CM897" s="132"/>
      <c r="CN897" s="132"/>
      <c r="CO897" s="137"/>
      <c r="CP897" s="132"/>
      <c r="CQ897" s="137"/>
    </row>
    <row r="898" spans="91:95">
      <c r="CM898" s="132"/>
      <c r="CN898" s="132"/>
      <c r="CO898" s="137"/>
      <c r="CP898" s="132"/>
      <c r="CQ898" s="137"/>
    </row>
    <row r="899" spans="91:95">
      <c r="CM899" s="132"/>
      <c r="CN899" s="132"/>
      <c r="CO899" s="137"/>
      <c r="CP899" s="132"/>
      <c r="CQ899" s="137"/>
    </row>
    <row r="900" spans="91:95">
      <c r="CM900" s="132"/>
      <c r="CN900" s="132"/>
      <c r="CO900" s="137"/>
      <c r="CP900" s="132"/>
      <c r="CQ900" s="137"/>
    </row>
    <row r="901" spans="91:95">
      <c r="CM901" s="132"/>
      <c r="CN901" s="132"/>
      <c r="CO901" s="137"/>
      <c r="CP901" s="132"/>
      <c r="CQ901" s="137"/>
    </row>
    <row r="902" spans="91:95">
      <c r="CM902" s="132"/>
      <c r="CN902" s="132"/>
      <c r="CO902" s="137"/>
      <c r="CP902" s="132"/>
      <c r="CQ902" s="137"/>
    </row>
    <row r="903" spans="91:95">
      <c r="CM903" s="132"/>
      <c r="CN903" s="132"/>
      <c r="CO903" s="137"/>
      <c r="CP903" s="132"/>
      <c r="CQ903" s="137"/>
    </row>
    <row r="904" spans="91:95">
      <c r="CM904" s="132"/>
      <c r="CN904" s="132"/>
      <c r="CO904" s="137"/>
      <c r="CP904" s="132"/>
      <c r="CQ904" s="137"/>
    </row>
    <row r="905" spans="91:95">
      <c r="CM905" s="132"/>
      <c r="CN905" s="132"/>
      <c r="CO905" s="137"/>
      <c r="CP905" s="132"/>
      <c r="CQ905" s="137"/>
    </row>
    <row r="906" spans="91:95">
      <c r="CM906" s="132"/>
      <c r="CN906" s="132"/>
      <c r="CO906" s="137"/>
      <c r="CP906" s="132"/>
      <c r="CQ906" s="137"/>
    </row>
    <row r="907" spans="91:95">
      <c r="CM907" s="132"/>
      <c r="CN907" s="132"/>
      <c r="CO907" s="137"/>
      <c r="CP907" s="132"/>
      <c r="CQ907" s="137"/>
    </row>
    <row r="908" spans="91:95">
      <c r="CM908" s="132"/>
      <c r="CN908" s="132"/>
      <c r="CO908" s="137"/>
      <c r="CP908" s="132"/>
      <c r="CQ908" s="137"/>
    </row>
    <row r="909" spans="91:95">
      <c r="CM909" s="132"/>
      <c r="CN909" s="132"/>
      <c r="CO909" s="137"/>
      <c r="CP909" s="132"/>
      <c r="CQ909" s="137"/>
    </row>
    <row r="910" spans="91:95">
      <c r="CM910" s="132"/>
      <c r="CN910" s="132"/>
      <c r="CO910" s="137"/>
      <c r="CP910" s="132"/>
      <c r="CQ910" s="137"/>
    </row>
    <row r="911" spans="91:95">
      <c r="CM911" s="132"/>
      <c r="CN911" s="132"/>
      <c r="CO911" s="137"/>
      <c r="CP911" s="132"/>
      <c r="CQ911" s="137"/>
    </row>
    <row r="912" spans="91:95">
      <c r="CM912" s="132"/>
      <c r="CN912" s="132"/>
      <c r="CO912" s="137"/>
      <c r="CP912" s="132"/>
      <c r="CQ912" s="137"/>
    </row>
    <row r="913" spans="91:95">
      <c r="CM913" s="132"/>
      <c r="CN913" s="132"/>
      <c r="CO913" s="137"/>
      <c r="CP913" s="132"/>
      <c r="CQ913" s="137"/>
    </row>
    <row r="914" spans="91:95">
      <c r="CM914" s="132"/>
      <c r="CN914" s="132"/>
      <c r="CO914" s="137"/>
      <c r="CP914" s="132"/>
      <c r="CQ914" s="137"/>
    </row>
    <row r="915" spans="91:95">
      <c r="CM915" s="132"/>
      <c r="CN915" s="132"/>
      <c r="CO915" s="137"/>
      <c r="CP915" s="132"/>
      <c r="CQ915" s="137"/>
    </row>
    <row r="916" spans="91:95">
      <c r="CM916" s="132"/>
      <c r="CN916" s="132"/>
      <c r="CO916" s="137"/>
      <c r="CP916" s="132"/>
      <c r="CQ916" s="137"/>
    </row>
    <row r="917" spans="91:95">
      <c r="CM917" s="132"/>
      <c r="CN917" s="132"/>
      <c r="CO917" s="137"/>
      <c r="CP917" s="132"/>
      <c r="CQ917" s="137"/>
    </row>
    <row r="918" spans="91:95">
      <c r="CM918" s="132"/>
      <c r="CN918" s="132"/>
      <c r="CO918" s="137"/>
      <c r="CP918" s="132"/>
      <c r="CQ918" s="137"/>
    </row>
    <row r="919" spans="91:95">
      <c r="CM919" s="132"/>
      <c r="CN919" s="132"/>
      <c r="CO919" s="137"/>
      <c r="CP919" s="132"/>
      <c r="CQ919" s="137"/>
    </row>
    <row r="920" spans="91:95">
      <c r="CM920" s="132"/>
      <c r="CN920" s="132"/>
      <c r="CO920" s="137"/>
      <c r="CP920" s="132"/>
      <c r="CQ920" s="137"/>
    </row>
    <row r="921" spans="91:95">
      <c r="CM921" s="132"/>
      <c r="CN921" s="132"/>
      <c r="CO921" s="137"/>
      <c r="CP921" s="132"/>
      <c r="CQ921" s="137"/>
    </row>
    <row r="922" spans="91:95">
      <c r="CM922" s="132"/>
      <c r="CN922" s="132"/>
      <c r="CO922" s="137"/>
      <c r="CP922" s="132"/>
      <c r="CQ922" s="137"/>
    </row>
    <row r="923" spans="91:95">
      <c r="CM923" s="132"/>
      <c r="CN923" s="132"/>
      <c r="CO923" s="137"/>
      <c r="CP923" s="132"/>
      <c r="CQ923" s="137"/>
    </row>
    <row r="924" spans="91:95">
      <c r="CM924" s="132"/>
      <c r="CN924" s="132"/>
      <c r="CO924" s="137"/>
      <c r="CP924" s="132"/>
      <c r="CQ924" s="137"/>
    </row>
    <row r="925" spans="91:95">
      <c r="CM925" s="132"/>
      <c r="CN925" s="132"/>
      <c r="CO925" s="137"/>
      <c r="CP925" s="132"/>
      <c r="CQ925" s="137"/>
    </row>
    <row r="926" spans="91:95">
      <c r="CM926" s="132"/>
      <c r="CN926" s="132"/>
      <c r="CO926" s="137"/>
      <c r="CP926" s="132"/>
      <c r="CQ926" s="137"/>
    </row>
    <row r="927" spans="91:95">
      <c r="CM927" s="132"/>
      <c r="CN927" s="132"/>
      <c r="CO927" s="137"/>
      <c r="CP927" s="132"/>
      <c r="CQ927" s="137"/>
    </row>
    <row r="928" spans="91:95">
      <c r="CM928" s="132"/>
      <c r="CN928" s="132"/>
      <c r="CO928" s="137"/>
      <c r="CP928" s="132"/>
      <c r="CQ928" s="137"/>
    </row>
    <row r="929" spans="91:95">
      <c r="CM929" s="132"/>
      <c r="CN929" s="132"/>
      <c r="CO929" s="137"/>
      <c r="CP929" s="132"/>
      <c r="CQ929" s="137"/>
    </row>
    <row r="930" spans="91:95">
      <c r="CM930" s="132"/>
      <c r="CN930" s="132"/>
      <c r="CO930" s="137"/>
      <c r="CP930" s="132"/>
      <c r="CQ930" s="137"/>
    </row>
    <row r="931" spans="91:95">
      <c r="CM931" s="132"/>
      <c r="CN931" s="132"/>
      <c r="CO931" s="137"/>
      <c r="CP931" s="132"/>
      <c r="CQ931" s="137"/>
    </row>
    <row r="932" spans="91:95">
      <c r="CM932" s="132"/>
      <c r="CN932" s="132"/>
      <c r="CO932" s="137"/>
      <c r="CP932" s="132"/>
      <c r="CQ932" s="137"/>
    </row>
    <row r="933" spans="91:95">
      <c r="CM933" s="132"/>
      <c r="CN933" s="132"/>
      <c r="CO933" s="137"/>
      <c r="CP933" s="132"/>
      <c r="CQ933" s="137"/>
    </row>
    <row r="934" spans="91:95">
      <c r="CM934" s="132"/>
      <c r="CN934" s="132"/>
      <c r="CO934" s="137"/>
      <c r="CP934" s="132"/>
      <c r="CQ934" s="137"/>
    </row>
    <row r="935" spans="91:95">
      <c r="CM935" s="132"/>
      <c r="CN935" s="132"/>
      <c r="CO935" s="137"/>
      <c r="CP935" s="132"/>
      <c r="CQ935" s="137"/>
    </row>
    <row r="936" spans="91:95">
      <c r="CM936" s="132"/>
      <c r="CN936" s="132"/>
      <c r="CO936" s="137"/>
      <c r="CP936" s="132"/>
      <c r="CQ936" s="137"/>
    </row>
    <row r="937" spans="91:95">
      <c r="CM937" s="132"/>
      <c r="CN937" s="132"/>
      <c r="CO937" s="137"/>
      <c r="CP937" s="132"/>
      <c r="CQ937" s="137"/>
    </row>
    <row r="938" spans="91:95">
      <c r="CM938" s="132"/>
      <c r="CN938" s="132"/>
      <c r="CO938" s="137"/>
      <c r="CP938" s="132"/>
      <c r="CQ938" s="137"/>
    </row>
    <row r="939" spans="91:95">
      <c r="CM939" s="132"/>
      <c r="CN939" s="132"/>
      <c r="CO939" s="137"/>
      <c r="CP939" s="132"/>
      <c r="CQ939" s="137"/>
    </row>
    <row r="940" spans="91:95">
      <c r="CM940" s="132"/>
      <c r="CN940" s="132"/>
      <c r="CO940" s="137"/>
      <c r="CP940" s="132"/>
      <c r="CQ940" s="137"/>
    </row>
    <row r="941" spans="91:95">
      <c r="CM941" s="132"/>
      <c r="CN941" s="132"/>
      <c r="CO941" s="137"/>
      <c r="CP941" s="132"/>
      <c r="CQ941" s="137"/>
    </row>
    <row r="942" spans="91:95">
      <c r="CM942" s="132"/>
      <c r="CN942" s="132"/>
      <c r="CO942" s="137"/>
      <c r="CP942" s="132"/>
      <c r="CQ942" s="137"/>
    </row>
    <row r="943" spans="91:95">
      <c r="CM943" s="132"/>
      <c r="CN943" s="132"/>
      <c r="CO943" s="137"/>
      <c r="CP943" s="132"/>
      <c r="CQ943" s="137"/>
    </row>
    <row r="944" spans="91:95">
      <c r="CM944" s="132"/>
      <c r="CN944" s="132"/>
      <c r="CO944" s="137"/>
      <c r="CP944" s="132"/>
      <c r="CQ944" s="137"/>
    </row>
    <row r="945" spans="91:95">
      <c r="CM945" s="132"/>
      <c r="CN945" s="132"/>
      <c r="CO945" s="137"/>
      <c r="CP945" s="132"/>
      <c r="CQ945" s="137"/>
    </row>
    <row r="946" spans="91:95">
      <c r="CM946" s="132"/>
      <c r="CN946" s="132"/>
      <c r="CO946" s="137"/>
      <c r="CP946" s="132"/>
      <c r="CQ946" s="137"/>
    </row>
    <row r="947" spans="91:95">
      <c r="CM947" s="132"/>
      <c r="CN947" s="132"/>
      <c r="CO947" s="137"/>
      <c r="CP947" s="132"/>
      <c r="CQ947" s="137"/>
    </row>
    <row r="948" spans="91:95">
      <c r="CM948" s="132"/>
      <c r="CN948" s="132"/>
      <c r="CO948" s="137"/>
      <c r="CP948" s="132"/>
      <c r="CQ948" s="137"/>
    </row>
    <row r="949" spans="91:95">
      <c r="CM949" s="132"/>
      <c r="CN949" s="132"/>
      <c r="CO949" s="137"/>
      <c r="CP949" s="132"/>
      <c r="CQ949" s="137"/>
    </row>
    <row r="950" spans="91:95">
      <c r="CM950" s="132"/>
      <c r="CN950" s="132"/>
      <c r="CO950" s="137"/>
      <c r="CP950" s="132"/>
      <c r="CQ950" s="137"/>
    </row>
    <row r="951" spans="91:95">
      <c r="CM951" s="132"/>
      <c r="CN951" s="132"/>
      <c r="CO951" s="137"/>
      <c r="CP951" s="132"/>
      <c r="CQ951" s="137"/>
    </row>
    <row r="952" spans="91:95">
      <c r="CM952" s="132"/>
      <c r="CN952" s="132"/>
      <c r="CO952" s="137"/>
      <c r="CP952" s="132"/>
      <c r="CQ952" s="137"/>
    </row>
    <row r="953" spans="91:95">
      <c r="CM953" s="132"/>
      <c r="CN953" s="132"/>
      <c r="CO953" s="137"/>
      <c r="CP953" s="132"/>
      <c r="CQ953" s="137"/>
    </row>
    <row r="954" spans="91:95">
      <c r="CM954" s="132"/>
      <c r="CN954" s="132"/>
      <c r="CO954" s="137"/>
      <c r="CP954" s="132"/>
      <c r="CQ954" s="137"/>
    </row>
    <row r="955" spans="91:95">
      <c r="CM955" s="132"/>
      <c r="CN955" s="132"/>
      <c r="CO955" s="137"/>
      <c r="CP955" s="132"/>
      <c r="CQ955" s="137"/>
    </row>
    <row r="956" spans="91:95">
      <c r="CM956" s="132"/>
      <c r="CN956" s="132"/>
      <c r="CO956" s="137"/>
      <c r="CP956" s="132"/>
      <c r="CQ956" s="137"/>
    </row>
    <row r="957" spans="91:95">
      <c r="CM957" s="132"/>
      <c r="CN957" s="132"/>
      <c r="CO957" s="137"/>
      <c r="CP957" s="132"/>
      <c r="CQ957" s="137"/>
    </row>
    <row r="958" spans="91:95">
      <c r="CM958" s="132"/>
      <c r="CN958" s="132"/>
      <c r="CO958" s="137"/>
      <c r="CP958" s="132"/>
      <c r="CQ958" s="137"/>
    </row>
    <row r="959" spans="91:95">
      <c r="CM959" s="132"/>
      <c r="CN959" s="132"/>
      <c r="CO959" s="137"/>
      <c r="CP959" s="132"/>
      <c r="CQ959" s="137"/>
    </row>
    <row r="960" spans="91:95">
      <c r="CM960" s="132"/>
      <c r="CN960" s="132"/>
      <c r="CO960" s="137"/>
      <c r="CP960" s="132"/>
      <c r="CQ960" s="137"/>
    </row>
    <row r="961" spans="91:95">
      <c r="CM961" s="132"/>
      <c r="CN961" s="132"/>
      <c r="CO961" s="137"/>
      <c r="CP961" s="132"/>
      <c r="CQ961" s="137"/>
    </row>
    <row r="962" spans="91:95">
      <c r="CM962" s="132"/>
      <c r="CN962" s="132"/>
      <c r="CO962" s="137"/>
      <c r="CP962" s="132"/>
      <c r="CQ962" s="137"/>
    </row>
    <row r="963" spans="91:95">
      <c r="CM963" s="132"/>
      <c r="CN963" s="132"/>
      <c r="CO963" s="137"/>
      <c r="CP963" s="132"/>
      <c r="CQ963" s="137"/>
    </row>
    <row r="964" spans="91:95">
      <c r="CM964" s="132"/>
      <c r="CN964" s="132"/>
      <c r="CO964" s="137"/>
      <c r="CP964" s="132"/>
      <c r="CQ964" s="137"/>
    </row>
    <row r="965" spans="91:95">
      <c r="CM965" s="132"/>
      <c r="CN965" s="132"/>
      <c r="CO965" s="137"/>
      <c r="CP965" s="132"/>
      <c r="CQ965" s="137"/>
    </row>
    <row r="966" spans="91:95">
      <c r="CM966" s="132"/>
      <c r="CN966" s="132"/>
      <c r="CO966" s="137"/>
      <c r="CP966" s="132"/>
      <c r="CQ966" s="137"/>
    </row>
    <row r="967" spans="91:95">
      <c r="CM967" s="132"/>
      <c r="CN967" s="132"/>
      <c r="CO967" s="137"/>
      <c r="CP967" s="132"/>
      <c r="CQ967" s="137"/>
    </row>
    <row r="968" spans="91:95">
      <c r="CM968" s="132"/>
      <c r="CN968" s="132"/>
      <c r="CO968" s="137"/>
      <c r="CP968" s="132"/>
      <c r="CQ968" s="137"/>
    </row>
    <row r="969" spans="91:95">
      <c r="CM969" s="132"/>
      <c r="CN969" s="132"/>
      <c r="CO969" s="137"/>
      <c r="CP969" s="132"/>
      <c r="CQ969" s="137"/>
    </row>
    <row r="970" spans="91:95">
      <c r="CM970" s="132"/>
      <c r="CN970" s="132"/>
      <c r="CO970" s="137"/>
      <c r="CP970" s="132"/>
      <c r="CQ970" s="137"/>
    </row>
    <row r="971" spans="91:95">
      <c r="CM971" s="132"/>
      <c r="CN971" s="132"/>
      <c r="CO971" s="137"/>
      <c r="CP971" s="132"/>
      <c r="CQ971" s="137"/>
    </row>
    <row r="972" spans="91:95">
      <c r="CM972" s="132"/>
      <c r="CN972" s="132"/>
      <c r="CO972" s="137"/>
      <c r="CP972" s="132"/>
      <c r="CQ972" s="137"/>
    </row>
    <row r="973" spans="91:95">
      <c r="CM973" s="132"/>
      <c r="CN973" s="132"/>
      <c r="CO973" s="137"/>
      <c r="CP973" s="132"/>
      <c r="CQ973" s="137"/>
    </row>
    <row r="974" spans="91:95">
      <c r="CM974" s="132"/>
      <c r="CN974" s="132"/>
      <c r="CO974" s="137"/>
      <c r="CP974" s="132"/>
      <c r="CQ974" s="137"/>
    </row>
    <row r="975" spans="91:95">
      <c r="CM975" s="132"/>
      <c r="CN975" s="132"/>
      <c r="CO975" s="137"/>
      <c r="CP975" s="132"/>
      <c r="CQ975" s="137"/>
    </row>
    <row r="976" spans="91:95">
      <c r="CM976" s="132"/>
      <c r="CN976" s="132"/>
      <c r="CO976" s="137"/>
      <c r="CP976" s="132"/>
      <c r="CQ976" s="137"/>
    </row>
    <row r="977" spans="91:95">
      <c r="CM977" s="132"/>
      <c r="CN977" s="132"/>
      <c r="CO977" s="137"/>
      <c r="CP977" s="132"/>
      <c r="CQ977" s="137"/>
    </row>
    <row r="978" spans="91:95">
      <c r="CM978" s="132"/>
      <c r="CN978" s="132"/>
      <c r="CO978" s="137"/>
      <c r="CP978" s="132"/>
      <c r="CQ978" s="137"/>
    </row>
    <row r="979" spans="91:95">
      <c r="CM979" s="132"/>
      <c r="CN979" s="132"/>
      <c r="CO979" s="137"/>
      <c r="CP979" s="132"/>
      <c r="CQ979" s="137"/>
    </row>
    <row r="980" spans="91:95">
      <c r="CM980" s="132"/>
      <c r="CN980" s="132"/>
      <c r="CO980" s="137"/>
      <c r="CP980" s="132"/>
      <c r="CQ980" s="137"/>
    </row>
    <row r="981" spans="91:95">
      <c r="CM981" s="132"/>
      <c r="CN981" s="132"/>
      <c r="CO981" s="137"/>
      <c r="CP981" s="132"/>
      <c r="CQ981" s="137"/>
    </row>
    <row r="982" spans="91:95">
      <c r="CM982" s="132"/>
      <c r="CN982" s="132"/>
      <c r="CO982" s="137"/>
      <c r="CP982" s="132"/>
      <c r="CQ982" s="137"/>
    </row>
    <row r="983" spans="91:95">
      <c r="CM983" s="132"/>
      <c r="CN983" s="132"/>
      <c r="CO983" s="137"/>
      <c r="CP983" s="132"/>
      <c r="CQ983" s="137"/>
    </row>
    <row r="984" spans="91:95">
      <c r="CM984" s="132"/>
      <c r="CN984" s="132"/>
      <c r="CO984" s="137"/>
      <c r="CP984" s="132"/>
      <c r="CQ984" s="137"/>
    </row>
    <row r="985" spans="91:95">
      <c r="CM985" s="132"/>
      <c r="CN985" s="132"/>
      <c r="CO985" s="137"/>
      <c r="CP985" s="132"/>
      <c r="CQ985" s="137"/>
    </row>
    <row r="986" spans="91:95">
      <c r="CM986" s="132"/>
      <c r="CN986" s="132"/>
      <c r="CO986" s="137"/>
      <c r="CP986" s="132"/>
      <c r="CQ986" s="137"/>
    </row>
    <row r="987" spans="91:95">
      <c r="CM987" s="132"/>
      <c r="CN987" s="132"/>
      <c r="CO987" s="137"/>
      <c r="CP987" s="132"/>
      <c r="CQ987" s="137"/>
    </row>
    <row r="988" spans="91:95">
      <c r="CM988" s="132"/>
      <c r="CN988" s="132"/>
      <c r="CO988" s="137"/>
      <c r="CP988" s="132"/>
      <c r="CQ988" s="137"/>
    </row>
    <row r="989" spans="91:95">
      <c r="CM989" s="132"/>
      <c r="CN989" s="132"/>
      <c r="CO989" s="137"/>
      <c r="CP989" s="132"/>
      <c r="CQ989" s="137"/>
    </row>
    <row r="990" spans="91:95">
      <c r="CM990" s="132"/>
      <c r="CN990" s="132"/>
      <c r="CO990" s="137"/>
      <c r="CP990" s="132"/>
      <c r="CQ990" s="137"/>
    </row>
    <row r="991" spans="91:95">
      <c r="CM991" s="132"/>
      <c r="CN991" s="132"/>
      <c r="CO991" s="137"/>
      <c r="CP991" s="132"/>
      <c r="CQ991" s="137"/>
    </row>
    <row r="992" spans="91:95">
      <c r="CM992" s="132"/>
      <c r="CN992" s="132"/>
      <c r="CO992" s="137"/>
      <c r="CP992" s="132"/>
      <c r="CQ992" s="137"/>
    </row>
    <row r="993" spans="91:95">
      <c r="CM993" s="132"/>
      <c r="CN993" s="132"/>
      <c r="CO993" s="137"/>
      <c r="CP993" s="132"/>
      <c r="CQ993" s="137"/>
    </row>
    <row r="994" spans="91:95">
      <c r="CM994" s="132"/>
      <c r="CN994" s="132"/>
      <c r="CO994" s="137"/>
      <c r="CP994" s="132"/>
      <c r="CQ994" s="137"/>
    </row>
    <row r="995" spans="91:95">
      <c r="CM995" s="132"/>
      <c r="CN995" s="132"/>
      <c r="CO995" s="137"/>
      <c r="CP995" s="132"/>
      <c r="CQ995" s="137"/>
    </row>
    <row r="996" spans="91:95">
      <c r="CM996" s="132"/>
      <c r="CN996" s="132"/>
      <c r="CO996" s="137"/>
      <c r="CP996" s="132"/>
      <c r="CQ996" s="137"/>
    </row>
    <row r="997" spans="91:95">
      <c r="CM997" s="132"/>
      <c r="CN997" s="132"/>
      <c r="CO997" s="137"/>
      <c r="CP997" s="132"/>
      <c r="CQ997" s="137"/>
    </row>
    <row r="998" spans="91:95">
      <c r="CM998" s="132"/>
      <c r="CN998" s="132"/>
      <c r="CO998" s="137"/>
      <c r="CP998" s="132"/>
      <c r="CQ998" s="137"/>
    </row>
    <row r="999" spans="91:95">
      <c r="CM999" s="132"/>
      <c r="CN999" s="132"/>
      <c r="CO999" s="137"/>
      <c r="CP999" s="132"/>
      <c r="CQ999" s="137"/>
    </row>
    <row r="1000" spans="91:95">
      <c r="CM1000" s="132"/>
      <c r="CN1000" s="132"/>
      <c r="CO1000" s="137"/>
      <c r="CP1000" s="132"/>
      <c r="CQ1000" s="137"/>
    </row>
    <row r="1001" spans="91:95">
      <c r="CM1001" s="132"/>
      <c r="CN1001" s="132"/>
      <c r="CO1001" s="137"/>
      <c r="CP1001" s="132"/>
      <c r="CQ1001" s="137"/>
    </row>
    <row r="1002" spans="91:95">
      <c r="CM1002" s="132"/>
      <c r="CN1002" s="132"/>
      <c r="CO1002" s="137"/>
      <c r="CP1002" s="132"/>
      <c r="CQ1002" s="137"/>
    </row>
    <row r="1003" spans="91:95">
      <c r="CM1003" s="132"/>
      <c r="CN1003" s="132"/>
      <c r="CO1003" s="137"/>
      <c r="CP1003" s="132"/>
      <c r="CQ1003" s="137"/>
    </row>
    <row r="1004" spans="91:95">
      <c r="CM1004" s="132"/>
      <c r="CN1004" s="132"/>
      <c r="CO1004" s="137"/>
      <c r="CP1004" s="132"/>
      <c r="CQ1004" s="137"/>
    </row>
    <row r="1005" spans="91:95">
      <c r="CM1005" s="132"/>
      <c r="CN1005" s="132"/>
      <c r="CO1005" s="137"/>
      <c r="CP1005" s="132"/>
      <c r="CQ1005" s="137"/>
    </row>
    <row r="1006" spans="91:95">
      <c r="CM1006" s="132"/>
      <c r="CN1006" s="132"/>
      <c r="CO1006" s="137"/>
      <c r="CP1006" s="132"/>
      <c r="CQ1006" s="137"/>
    </row>
    <row r="1007" spans="91:95">
      <c r="CM1007" s="132"/>
      <c r="CN1007" s="132"/>
      <c r="CO1007" s="137"/>
      <c r="CP1007" s="132"/>
      <c r="CQ1007" s="137"/>
    </row>
    <row r="1008" spans="91:95">
      <c r="CM1008" s="132"/>
      <c r="CN1008" s="132"/>
      <c r="CO1008" s="137"/>
      <c r="CP1008" s="132"/>
      <c r="CQ1008" s="137"/>
    </row>
    <row r="1009" spans="91:95">
      <c r="CM1009" s="132"/>
      <c r="CN1009" s="132"/>
      <c r="CO1009" s="137"/>
      <c r="CP1009" s="132"/>
      <c r="CQ1009" s="137"/>
    </row>
    <row r="1010" spans="91:95">
      <c r="CM1010" s="132"/>
      <c r="CN1010" s="132"/>
      <c r="CO1010" s="137"/>
      <c r="CP1010" s="132"/>
      <c r="CQ1010" s="137"/>
    </row>
    <row r="1011" spans="91:95">
      <c r="CM1011" s="132"/>
      <c r="CN1011" s="132"/>
      <c r="CO1011" s="137"/>
      <c r="CP1011" s="132"/>
      <c r="CQ1011" s="137"/>
    </row>
    <row r="1012" spans="91:95">
      <c r="CM1012" s="132"/>
      <c r="CN1012" s="132"/>
      <c r="CO1012" s="137"/>
      <c r="CP1012" s="132"/>
      <c r="CQ1012" s="137"/>
    </row>
    <row r="1013" spans="91:95">
      <c r="CM1013" s="132"/>
      <c r="CN1013" s="132"/>
      <c r="CO1013" s="137"/>
      <c r="CP1013" s="132"/>
      <c r="CQ1013" s="137"/>
    </row>
    <row r="1014" spans="91:95">
      <c r="CM1014" s="132"/>
      <c r="CN1014" s="132"/>
      <c r="CO1014" s="137"/>
      <c r="CP1014" s="132"/>
      <c r="CQ1014" s="137"/>
    </row>
    <row r="1015" spans="91:95">
      <c r="CM1015" s="132"/>
      <c r="CN1015" s="132"/>
      <c r="CO1015" s="137"/>
      <c r="CP1015" s="132"/>
      <c r="CQ1015" s="137"/>
    </row>
    <row r="1016" spans="91:95">
      <c r="CM1016" s="132"/>
      <c r="CN1016" s="132"/>
      <c r="CO1016" s="137"/>
      <c r="CP1016" s="132"/>
      <c r="CQ1016" s="137"/>
    </row>
    <row r="1017" spans="91:95">
      <c r="CM1017" s="132"/>
      <c r="CN1017" s="132"/>
      <c r="CO1017" s="137"/>
      <c r="CP1017" s="132"/>
      <c r="CQ1017" s="137"/>
    </row>
    <row r="1018" spans="91:95">
      <c r="CM1018" s="132"/>
      <c r="CN1018" s="132"/>
      <c r="CO1018" s="137"/>
      <c r="CP1018" s="132"/>
      <c r="CQ1018" s="137"/>
    </row>
    <row r="1019" spans="91:95">
      <c r="CM1019" s="132"/>
      <c r="CN1019" s="132"/>
      <c r="CO1019" s="137"/>
      <c r="CP1019" s="132"/>
      <c r="CQ1019" s="137"/>
    </row>
    <row r="1020" spans="91:95">
      <c r="CM1020" s="132"/>
      <c r="CN1020" s="132"/>
      <c r="CO1020" s="137"/>
      <c r="CP1020" s="132"/>
      <c r="CQ1020" s="137"/>
    </row>
    <row r="1021" spans="91:95">
      <c r="CM1021" s="132"/>
      <c r="CN1021" s="132"/>
      <c r="CO1021" s="137"/>
      <c r="CP1021" s="132"/>
      <c r="CQ1021" s="137"/>
    </row>
    <row r="1022" spans="91:95">
      <c r="CM1022" s="132"/>
      <c r="CN1022" s="132"/>
      <c r="CO1022" s="137"/>
      <c r="CP1022" s="132"/>
      <c r="CQ1022" s="137"/>
    </row>
    <row r="1023" spans="91:95">
      <c r="CM1023" s="132"/>
      <c r="CN1023" s="132"/>
      <c r="CO1023" s="137"/>
      <c r="CP1023" s="132"/>
      <c r="CQ1023" s="137"/>
    </row>
    <row r="1024" spans="91:95">
      <c r="CM1024" s="132"/>
      <c r="CN1024" s="132"/>
      <c r="CO1024" s="137"/>
      <c r="CP1024" s="132"/>
      <c r="CQ1024" s="137"/>
    </row>
    <row r="1025" spans="91:95">
      <c r="CM1025" s="132"/>
      <c r="CN1025" s="132"/>
      <c r="CO1025" s="137"/>
      <c r="CP1025" s="132"/>
      <c r="CQ1025" s="137"/>
    </row>
    <row r="1026" spans="91:95">
      <c r="CM1026" s="132"/>
      <c r="CN1026" s="132"/>
      <c r="CO1026" s="137"/>
      <c r="CP1026" s="132"/>
      <c r="CQ1026" s="137"/>
    </row>
    <row r="1027" spans="91:95">
      <c r="CM1027" s="132"/>
      <c r="CN1027" s="132"/>
      <c r="CO1027" s="137"/>
      <c r="CP1027" s="132"/>
      <c r="CQ1027" s="137"/>
    </row>
    <row r="1028" spans="91:95">
      <c r="CM1028" s="132"/>
      <c r="CN1028" s="132"/>
      <c r="CO1028" s="137"/>
      <c r="CP1028" s="132"/>
      <c r="CQ1028" s="137"/>
    </row>
    <row r="1029" spans="91:95">
      <c r="CM1029" s="132"/>
      <c r="CN1029" s="132"/>
      <c r="CO1029" s="137"/>
      <c r="CP1029" s="132"/>
      <c r="CQ1029" s="137"/>
    </row>
    <row r="1030" spans="91:95">
      <c r="CM1030" s="132"/>
      <c r="CN1030" s="132"/>
      <c r="CO1030" s="137"/>
      <c r="CP1030" s="132"/>
      <c r="CQ1030" s="137"/>
    </row>
    <row r="1031" spans="91:95">
      <c r="CM1031" s="132"/>
      <c r="CN1031" s="132"/>
      <c r="CO1031" s="137"/>
      <c r="CP1031" s="132"/>
      <c r="CQ1031" s="137"/>
    </row>
    <row r="1032" spans="91:95">
      <c r="CM1032" s="132"/>
      <c r="CN1032" s="132"/>
      <c r="CO1032" s="137"/>
      <c r="CP1032" s="132"/>
      <c r="CQ1032" s="137"/>
    </row>
    <row r="1033" spans="91:95">
      <c r="CM1033" s="132"/>
      <c r="CN1033" s="132"/>
      <c r="CO1033" s="137"/>
      <c r="CP1033" s="132"/>
      <c r="CQ1033" s="137"/>
    </row>
    <row r="1034" spans="91:95">
      <c r="CM1034" s="132"/>
      <c r="CN1034" s="132"/>
      <c r="CO1034" s="137"/>
      <c r="CP1034" s="132"/>
      <c r="CQ1034" s="137"/>
    </row>
    <row r="1035" spans="91:95">
      <c r="CM1035" s="132"/>
      <c r="CN1035" s="132"/>
      <c r="CO1035" s="137"/>
      <c r="CP1035" s="132"/>
      <c r="CQ1035" s="137"/>
    </row>
    <row r="1036" spans="91:95">
      <c r="CM1036" s="132"/>
      <c r="CN1036" s="132"/>
      <c r="CO1036" s="137"/>
      <c r="CP1036" s="132"/>
      <c r="CQ1036" s="137"/>
    </row>
    <row r="1037" spans="91:95">
      <c r="CM1037" s="132"/>
      <c r="CN1037" s="132"/>
      <c r="CO1037" s="137"/>
      <c r="CP1037" s="132"/>
      <c r="CQ1037" s="137"/>
    </row>
    <row r="1038" spans="91:95">
      <c r="CM1038" s="132"/>
      <c r="CN1038" s="132"/>
      <c r="CO1038" s="137"/>
      <c r="CP1038" s="132"/>
      <c r="CQ1038" s="137"/>
    </row>
    <row r="1039" spans="91:95">
      <c r="CM1039" s="132"/>
      <c r="CN1039" s="132"/>
      <c r="CO1039" s="137"/>
      <c r="CP1039" s="132"/>
      <c r="CQ1039" s="137"/>
    </row>
    <row r="1040" spans="91:95">
      <c r="CM1040" s="132"/>
      <c r="CN1040" s="132"/>
      <c r="CO1040" s="137"/>
      <c r="CP1040" s="132"/>
      <c r="CQ1040" s="137"/>
    </row>
    <row r="1041" spans="91:95">
      <c r="CM1041" s="132"/>
      <c r="CN1041" s="132"/>
      <c r="CO1041" s="137"/>
      <c r="CP1041" s="132"/>
      <c r="CQ1041" s="137"/>
    </row>
    <row r="1042" spans="91:95">
      <c r="CM1042" s="132"/>
      <c r="CN1042" s="132"/>
      <c r="CO1042" s="137"/>
      <c r="CP1042" s="132"/>
      <c r="CQ1042" s="137"/>
    </row>
    <row r="1043" spans="91:95">
      <c r="CM1043" s="132"/>
      <c r="CN1043" s="132"/>
      <c r="CO1043" s="137"/>
      <c r="CP1043" s="132"/>
      <c r="CQ1043" s="137"/>
    </row>
    <row r="1044" spans="91:95">
      <c r="CM1044" s="132"/>
      <c r="CN1044" s="132"/>
      <c r="CO1044" s="137"/>
      <c r="CP1044" s="132"/>
      <c r="CQ1044" s="137"/>
    </row>
    <row r="1045" spans="91:95">
      <c r="CM1045" s="132"/>
      <c r="CN1045" s="132"/>
      <c r="CO1045" s="137"/>
      <c r="CP1045" s="132"/>
      <c r="CQ1045" s="137"/>
    </row>
    <row r="1046" spans="91:95">
      <c r="CM1046" s="132"/>
      <c r="CN1046" s="132"/>
      <c r="CO1046" s="137"/>
      <c r="CP1046" s="132"/>
      <c r="CQ1046" s="137"/>
    </row>
    <row r="1047" spans="91:95">
      <c r="CM1047" s="132"/>
      <c r="CN1047" s="132"/>
      <c r="CO1047" s="137"/>
      <c r="CP1047" s="132"/>
      <c r="CQ1047" s="137"/>
    </row>
    <row r="1048" spans="91:95">
      <c r="CM1048" s="132"/>
      <c r="CN1048" s="132"/>
      <c r="CO1048" s="137"/>
      <c r="CP1048" s="132"/>
      <c r="CQ1048" s="137"/>
    </row>
    <row r="1049" spans="91:95">
      <c r="CM1049" s="132"/>
      <c r="CN1049" s="132"/>
      <c r="CO1049" s="137"/>
      <c r="CP1049" s="132"/>
      <c r="CQ1049" s="137"/>
    </row>
    <row r="1050" spans="91:95">
      <c r="CM1050" s="132"/>
      <c r="CN1050" s="132"/>
      <c r="CO1050" s="137"/>
      <c r="CP1050" s="132"/>
      <c r="CQ1050" s="137"/>
    </row>
    <row r="1051" spans="91:95">
      <c r="CM1051" s="132"/>
      <c r="CN1051" s="132"/>
      <c r="CO1051" s="137"/>
      <c r="CP1051" s="132"/>
      <c r="CQ1051" s="137"/>
    </row>
    <row r="1052" spans="91:95">
      <c r="CM1052" s="132"/>
      <c r="CN1052" s="132"/>
      <c r="CO1052" s="137"/>
      <c r="CP1052" s="132"/>
      <c r="CQ1052" s="137"/>
    </row>
    <row r="1053" spans="91:95">
      <c r="CM1053" s="132"/>
      <c r="CN1053" s="132"/>
      <c r="CO1053" s="137"/>
      <c r="CP1053" s="132"/>
      <c r="CQ1053" s="137"/>
    </row>
    <row r="1054" spans="91:95">
      <c r="CM1054" s="132"/>
      <c r="CN1054" s="132"/>
      <c r="CO1054" s="137"/>
      <c r="CP1054" s="132"/>
      <c r="CQ1054" s="137"/>
    </row>
    <row r="1055" spans="91:95">
      <c r="CM1055" s="132"/>
      <c r="CN1055" s="132"/>
      <c r="CO1055" s="137"/>
      <c r="CP1055" s="132"/>
      <c r="CQ1055" s="137"/>
    </row>
    <row r="1056" spans="91:95">
      <c r="CM1056" s="132"/>
      <c r="CN1056" s="132"/>
      <c r="CO1056" s="137"/>
      <c r="CP1056" s="132"/>
      <c r="CQ1056" s="137"/>
    </row>
    <row r="1057" spans="91:95">
      <c r="CM1057" s="132"/>
      <c r="CN1057" s="132"/>
      <c r="CO1057" s="137"/>
      <c r="CP1057" s="132"/>
      <c r="CQ1057" s="137"/>
    </row>
    <row r="1058" spans="91:95">
      <c r="CM1058" s="132"/>
      <c r="CN1058" s="132"/>
      <c r="CO1058" s="137"/>
      <c r="CP1058" s="132"/>
      <c r="CQ1058" s="137"/>
    </row>
    <row r="1059" spans="91:95">
      <c r="CM1059" s="132"/>
      <c r="CN1059" s="132"/>
      <c r="CO1059" s="137"/>
      <c r="CP1059" s="132"/>
      <c r="CQ1059" s="137"/>
    </row>
    <row r="1060" spans="91:95">
      <c r="CM1060" s="132"/>
      <c r="CN1060" s="132"/>
      <c r="CO1060" s="137"/>
      <c r="CP1060" s="132"/>
      <c r="CQ1060" s="137"/>
    </row>
    <row r="1061" spans="91:95">
      <c r="CM1061" s="132"/>
      <c r="CN1061" s="132"/>
      <c r="CO1061" s="137"/>
      <c r="CP1061" s="132"/>
      <c r="CQ1061" s="137"/>
    </row>
    <row r="1062" spans="91:95">
      <c r="CM1062" s="132"/>
      <c r="CN1062" s="132"/>
      <c r="CO1062" s="137"/>
      <c r="CP1062" s="132"/>
      <c r="CQ1062" s="137"/>
    </row>
    <row r="1063" spans="91:95">
      <c r="CM1063" s="132"/>
      <c r="CN1063" s="132"/>
      <c r="CO1063" s="137"/>
      <c r="CP1063" s="132"/>
      <c r="CQ1063" s="137"/>
    </row>
    <row r="1064" spans="91:95">
      <c r="CM1064" s="132"/>
      <c r="CN1064" s="132"/>
      <c r="CO1064" s="137"/>
      <c r="CP1064" s="132"/>
      <c r="CQ1064" s="137"/>
    </row>
    <row r="1065" spans="91:95">
      <c r="CM1065" s="132"/>
      <c r="CN1065" s="132"/>
      <c r="CO1065" s="137"/>
      <c r="CP1065" s="132"/>
      <c r="CQ1065" s="137"/>
    </row>
    <row r="1066" spans="91:95">
      <c r="CM1066" s="132"/>
      <c r="CN1066" s="132"/>
      <c r="CO1066" s="137"/>
      <c r="CP1066" s="132"/>
      <c r="CQ1066" s="137"/>
    </row>
    <row r="1067" spans="91:95">
      <c r="CM1067" s="132"/>
      <c r="CN1067" s="132"/>
      <c r="CO1067" s="137"/>
      <c r="CP1067" s="132"/>
      <c r="CQ1067" s="137"/>
    </row>
    <row r="1068" spans="91:95">
      <c r="CM1068" s="132"/>
      <c r="CN1068" s="132"/>
      <c r="CO1068" s="137"/>
      <c r="CP1068" s="132"/>
      <c r="CQ1068" s="137"/>
    </row>
    <row r="1069" spans="91:95">
      <c r="CM1069" s="132"/>
      <c r="CN1069" s="132"/>
      <c r="CO1069" s="137"/>
      <c r="CP1069" s="132"/>
      <c r="CQ1069" s="137"/>
    </row>
    <row r="1070" spans="91:95">
      <c r="CM1070" s="132"/>
      <c r="CN1070" s="132"/>
      <c r="CO1070" s="137"/>
      <c r="CP1070" s="132"/>
      <c r="CQ1070" s="137"/>
    </row>
    <row r="1071" spans="91:95">
      <c r="CM1071" s="132"/>
      <c r="CN1071" s="132"/>
      <c r="CO1071" s="137"/>
      <c r="CP1071" s="132"/>
      <c r="CQ1071" s="137"/>
    </row>
    <row r="1072" spans="91:95">
      <c r="CM1072" s="132"/>
      <c r="CN1072" s="132"/>
      <c r="CO1072" s="137"/>
      <c r="CP1072" s="132"/>
      <c r="CQ1072" s="137"/>
    </row>
    <row r="1073" spans="91:95">
      <c r="CM1073" s="132"/>
      <c r="CN1073" s="132"/>
      <c r="CO1073" s="137"/>
      <c r="CP1073" s="132"/>
      <c r="CQ1073" s="137"/>
    </row>
    <row r="1074" spans="91:95">
      <c r="CM1074" s="132"/>
      <c r="CN1074" s="132"/>
      <c r="CO1074" s="137"/>
      <c r="CP1074" s="132"/>
      <c r="CQ1074" s="137"/>
    </row>
    <row r="1075" spans="91:95">
      <c r="CM1075" s="132"/>
      <c r="CN1075" s="132"/>
      <c r="CO1075" s="137"/>
      <c r="CP1075" s="132"/>
      <c r="CQ1075" s="137"/>
    </row>
    <row r="1076" spans="91:95">
      <c r="CM1076" s="132"/>
      <c r="CN1076" s="132"/>
      <c r="CO1076" s="137"/>
      <c r="CP1076" s="132"/>
      <c r="CQ1076" s="137"/>
    </row>
    <row r="1077" spans="91:95">
      <c r="CM1077" s="132"/>
      <c r="CN1077" s="132"/>
      <c r="CO1077" s="137"/>
      <c r="CP1077" s="132"/>
      <c r="CQ1077" s="137"/>
    </row>
    <row r="1078" spans="91:95">
      <c r="CM1078" s="132"/>
      <c r="CN1078" s="132"/>
      <c r="CO1078" s="137"/>
      <c r="CP1078" s="132"/>
      <c r="CQ1078" s="137"/>
    </row>
    <row r="1079" spans="91:95">
      <c r="CM1079" s="132"/>
      <c r="CN1079" s="132"/>
      <c r="CO1079" s="137"/>
      <c r="CP1079" s="132"/>
      <c r="CQ1079" s="137"/>
    </row>
    <row r="1080" spans="91:95">
      <c r="CM1080" s="132"/>
      <c r="CN1080" s="132"/>
      <c r="CO1080" s="137"/>
      <c r="CP1080" s="132"/>
      <c r="CQ1080" s="137"/>
    </row>
    <row r="1081" spans="91:95">
      <c r="CM1081" s="132"/>
      <c r="CN1081" s="132"/>
      <c r="CO1081" s="137"/>
      <c r="CP1081" s="132"/>
      <c r="CQ1081" s="137"/>
    </row>
    <row r="1082" spans="91:95">
      <c r="CM1082" s="132"/>
      <c r="CN1082" s="132"/>
      <c r="CO1082" s="137"/>
      <c r="CP1082" s="132"/>
      <c r="CQ1082" s="137"/>
    </row>
    <row r="1083" spans="91:95">
      <c r="CM1083" s="132"/>
      <c r="CN1083" s="132"/>
      <c r="CO1083" s="137"/>
      <c r="CP1083" s="132"/>
      <c r="CQ1083" s="137"/>
    </row>
    <row r="1084" spans="91:95">
      <c r="CM1084" s="132"/>
      <c r="CN1084" s="132"/>
      <c r="CO1084" s="137"/>
      <c r="CP1084" s="132"/>
      <c r="CQ1084" s="137"/>
    </row>
    <row r="1085" spans="91:95">
      <c r="CM1085" s="132"/>
      <c r="CN1085" s="132"/>
      <c r="CO1085" s="137"/>
      <c r="CP1085" s="132"/>
      <c r="CQ1085" s="137"/>
    </row>
    <row r="1086" spans="91:95">
      <c r="CM1086" s="132"/>
      <c r="CN1086" s="132"/>
      <c r="CO1086" s="137"/>
      <c r="CP1086" s="132"/>
      <c r="CQ1086" s="137"/>
    </row>
    <row r="1087" spans="91:95">
      <c r="CM1087" s="132"/>
      <c r="CN1087" s="132"/>
      <c r="CO1087" s="137"/>
      <c r="CP1087" s="132"/>
      <c r="CQ1087" s="137"/>
    </row>
    <row r="1088" spans="91:95">
      <c r="CM1088" s="132"/>
      <c r="CN1088" s="132"/>
      <c r="CO1088" s="137"/>
      <c r="CP1088" s="132"/>
      <c r="CQ1088" s="137"/>
    </row>
    <row r="1089" spans="91:95">
      <c r="CM1089" s="132"/>
      <c r="CN1089" s="132"/>
      <c r="CO1089" s="137"/>
      <c r="CP1089" s="132"/>
      <c r="CQ1089" s="137"/>
    </row>
    <row r="1090" spans="91:95">
      <c r="CM1090" s="132"/>
      <c r="CN1090" s="132"/>
      <c r="CO1090" s="137"/>
      <c r="CP1090" s="132"/>
      <c r="CQ1090" s="137"/>
    </row>
    <row r="1091" spans="91:95">
      <c r="CM1091" s="132"/>
      <c r="CN1091" s="132"/>
      <c r="CO1091" s="137"/>
      <c r="CP1091" s="132"/>
      <c r="CQ1091" s="137"/>
    </row>
    <row r="1092" spans="91:95">
      <c r="CM1092" s="132"/>
      <c r="CN1092" s="132"/>
      <c r="CO1092" s="137"/>
      <c r="CP1092" s="132"/>
      <c r="CQ1092" s="137"/>
    </row>
    <row r="1093" spans="91:95">
      <c r="CM1093" s="132"/>
      <c r="CN1093" s="132"/>
      <c r="CO1093" s="137"/>
      <c r="CP1093" s="132"/>
      <c r="CQ1093" s="137"/>
    </row>
    <row r="1094" spans="91:95">
      <c r="CM1094" s="132"/>
      <c r="CN1094" s="132"/>
      <c r="CO1094" s="137"/>
      <c r="CP1094" s="132"/>
      <c r="CQ1094" s="137"/>
    </row>
    <row r="1095" spans="91:95">
      <c r="CM1095" s="132"/>
      <c r="CN1095" s="132"/>
      <c r="CO1095" s="137"/>
      <c r="CP1095" s="132"/>
      <c r="CQ1095" s="137"/>
    </row>
    <row r="1096" spans="91:95">
      <c r="CM1096" s="132"/>
      <c r="CN1096" s="132"/>
      <c r="CO1096" s="137"/>
      <c r="CP1096" s="132"/>
      <c r="CQ1096" s="137"/>
    </row>
    <row r="1097" spans="91:95">
      <c r="CM1097" s="132"/>
      <c r="CN1097" s="132"/>
      <c r="CO1097" s="137"/>
      <c r="CP1097" s="132"/>
      <c r="CQ1097" s="137"/>
    </row>
    <row r="1098" spans="91:95">
      <c r="CM1098" s="132"/>
      <c r="CN1098" s="132"/>
      <c r="CO1098" s="137"/>
      <c r="CP1098" s="132"/>
      <c r="CQ1098" s="137"/>
    </row>
    <row r="1099" spans="91:95">
      <c r="CM1099" s="132"/>
      <c r="CN1099" s="132"/>
      <c r="CO1099" s="137"/>
      <c r="CP1099" s="132"/>
      <c r="CQ1099" s="137"/>
    </row>
    <row r="1100" spans="91:95">
      <c r="CM1100" s="132"/>
      <c r="CN1100" s="132"/>
      <c r="CO1100" s="137"/>
      <c r="CP1100" s="132"/>
      <c r="CQ1100" s="137"/>
    </row>
    <row r="1101" spans="91:95">
      <c r="CM1101" s="132"/>
      <c r="CN1101" s="132"/>
      <c r="CO1101" s="137"/>
      <c r="CP1101" s="132"/>
      <c r="CQ1101" s="137"/>
    </row>
    <row r="1102" spans="91:95">
      <c r="CM1102" s="132"/>
      <c r="CN1102" s="132"/>
      <c r="CO1102" s="137"/>
      <c r="CP1102" s="132"/>
      <c r="CQ1102" s="137"/>
    </row>
    <row r="1103" spans="91:95">
      <c r="CM1103" s="132"/>
      <c r="CN1103" s="132"/>
      <c r="CO1103" s="137"/>
      <c r="CP1103" s="132"/>
      <c r="CQ1103" s="137"/>
    </row>
    <row r="1104" spans="91:95">
      <c r="CM1104" s="132"/>
      <c r="CN1104" s="132"/>
      <c r="CO1104" s="137"/>
      <c r="CP1104" s="132"/>
      <c r="CQ1104" s="137"/>
    </row>
    <row r="1105" spans="91:95">
      <c r="CM1105" s="132"/>
      <c r="CN1105" s="132"/>
      <c r="CO1105" s="137"/>
      <c r="CP1105" s="132"/>
      <c r="CQ1105" s="137"/>
    </row>
    <row r="1106" spans="91:95">
      <c r="CM1106" s="132"/>
      <c r="CN1106" s="132"/>
      <c r="CO1106" s="137"/>
      <c r="CP1106" s="132"/>
      <c r="CQ1106" s="137"/>
    </row>
    <row r="1107" spans="91:95">
      <c r="CM1107" s="132"/>
      <c r="CN1107" s="132"/>
      <c r="CO1107" s="137"/>
      <c r="CP1107" s="132"/>
      <c r="CQ1107" s="137"/>
    </row>
    <row r="1108" spans="91:95">
      <c r="CM1108" s="132"/>
      <c r="CN1108" s="132"/>
      <c r="CO1108" s="137"/>
      <c r="CP1108" s="132"/>
      <c r="CQ1108" s="137"/>
    </row>
    <row r="1109" spans="91:95">
      <c r="CM1109" s="132"/>
      <c r="CN1109" s="132"/>
      <c r="CO1109" s="137"/>
      <c r="CP1109" s="132"/>
      <c r="CQ1109" s="137"/>
    </row>
    <row r="1110" spans="91:95">
      <c r="CM1110" s="132"/>
      <c r="CN1110" s="132"/>
      <c r="CO1110" s="137"/>
      <c r="CP1110" s="132"/>
      <c r="CQ1110" s="137"/>
    </row>
    <row r="1111" spans="91:95">
      <c r="CM1111" s="132"/>
      <c r="CN1111" s="132"/>
      <c r="CO1111" s="137"/>
      <c r="CP1111" s="132"/>
      <c r="CQ1111" s="137"/>
    </row>
    <row r="1112" spans="91:95">
      <c r="CM1112" s="132"/>
      <c r="CN1112" s="132"/>
      <c r="CO1112" s="137"/>
      <c r="CP1112" s="132"/>
      <c r="CQ1112" s="137"/>
    </row>
    <row r="1113" spans="91:95">
      <c r="CM1113" s="132"/>
      <c r="CN1113" s="132"/>
      <c r="CO1113" s="137"/>
      <c r="CP1113" s="132"/>
      <c r="CQ1113" s="137"/>
    </row>
    <row r="1114" spans="91:95">
      <c r="CM1114" s="132"/>
      <c r="CN1114" s="132"/>
      <c r="CO1114" s="137"/>
      <c r="CP1114" s="132"/>
      <c r="CQ1114" s="137"/>
    </row>
    <row r="1115" spans="91:95">
      <c r="CM1115" s="132"/>
      <c r="CN1115" s="132"/>
      <c r="CO1115" s="137"/>
      <c r="CP1115" s="132"/>
      <c r="CQ1115" s="137"/>
    </row>
    <row r="1116" spans="91:95">
      <c r="CM1116" s="132"/>
      <c r="CN1116" s="132"/>
      <c r="CO1116" s="137"/>
      <c r="CP1116" s="132"/>
      <c r="CQ1116" s="137"/>
    </row>
    <row r="1117" spans="91:95">
      <c r="CM1117" s="132"/>
      <c r="CN1117" s="132"/>
      <c r="CO1117" s="137"/>
      <c r="CP1117" s="132"/>
      <c r="CQ1117" s="137"/>
    </row>
    <row r="1118" spans="91:95">
      <c r="CM1118" s="132"/>
      <c r="CN1118" s="132"/>
      <c r="CO1118" s="137"/>
      <c r="CP1118" s="132"/>
      <c r="CQ1118" s="137"/>
    </row>
    <row r="1119" spans="91:95">
      <c r="CM1119" s="132"/>
      <c r="CN1119" s="132"/>
      <c r="CO1119" s="137"/>
      <c r="CP1119" s="132"/>
      <c r="CQ1119" s="137"/>
    </row>
    <row r="1120" spans="91:95">
      <c r="CM1120" s="132"/>
      <c r="CN1120" s="132"/>
      <c r="CO1120" s="137"/>
      <c r="CP1120" s="132"/>
      <c r="CQ1120" s="137"/>
    </row>
    <row r="1121" spans="91:95">
      <c r="CM1121" s="132"/>
      <c r="CN1121" s="132"/>
      <c r="CO1121" s="137"/>
      <c r="CP1121" s="132"/>
      <c r="CQ1121" s="137"/>
    </row>
    <row r="1122" spans="91:95">
      <c r="CM1122" s="132"/>
      <c r="CN1122" s="132"/>
      <c r="CO1122" s="137"/>
      <c r="CP1122" s="132"/>
      <c r="CQ1122" s="137"/>
    </row>
    <row r="1123" spans="91:95">
      <c r="CM1123" s="132"/>
      <c r="CN1123" s="132"/>
      <c r="CO1123" s="137"/>
      <c r="CP1123" s="132"/>
      <c r="CQ1123" s="137"/>
    </row>
    <row r="1124" spans="91:95">
      <c r="CM1124" s="132"/>
      <c r="CN1124" s="132"/>
      <c r="CO1124" s="137"/>
      <c r="CP1124" s="132"/>
      <c r="CQ1124" s="137"/>
    </row>
    <row r="1125" spans="91:95">
      <c r="CM1125" s="132"/>
      <c r="CN1125" s="132"/>
      <c r="CO1125" s="137"/>
      <c r="CP1125" s="132"/>
      <c r="CQ1125" s="137"/>
    </row>
    <row r="1126" spans="91:95">
      <c r="CM1126" s="132"/>
      <c r="CN1126" s="132"/>
      <c r="CO1126" s="137"/>
      <c r="CP1126" s="132"/>
      <c r="CQ1126" s="137"/>
    </row>
    <row r="1127" spans="91:95">
      <c r="CM1127" s="132"/>
      <c r="CN1127" s="132"/>
      <c r="CO1127" s="137"/>
      <c r="CP1127" s="132"/>
      <c r="CQ1127" s="137"/>
    </row>
    <row r="1128" spans="91:95">
      <c r="CM1128" s="132"/>
      <c r="CN1128" s="132"/>
      <c r="CO1128" s="137"/>
      <c r="CP1128" s="132"/>
      <c r="CQ1128" s="137"/>
    </row>
    <row r="1129" spans="91:95">
      <c r="CM1129" s="132"/>
      <c r="CN1129" s="132"/>
      <c r="CO1129" s="137"/>
      <c r="CP1129" s="132"/>
      <c r="CQ1129" s="137"/>
    </row>
    <row r="1130" spans="91:95">
      <c r="CM1130" s="132"/>
      <c r="CN1130" s="132"/>
      <c r="CO1130" s="137"/>
      <c r="CP1130" s="132"/>
      <c r="CQ1130" s="137"/>
    </row>
    <row r="1131" spans="91:95">
      <c r="CM1131" s="132"/>
      <c r="CN1131" s="132"/>
      <c r="CO1131" s="137"/>
      <c r="CP1131" s="132"/>
      <c r="CQ1131" s="137"/>
    </row>
    <row r="1132" spans="91:95">
      <c r="CM1132" s="132"/>
      <c r="CN1132" s="132"/>
      <c r="CO1132" s="137"/>
      <c r="CP1132" s="132"/>
      <c r="CQ1132" s="137"/>
    </row>
    <row r="1133" spans="91:95">
      <c r="CM1133" s="132"/>
      <c r="CN1133" s="132"/>
      <c r="CO1133" s="137"/>
      <c r="CP1133" s="132"/>
      <c r="CQ1133" s="137"/>
    </row>
    <row r="1134" spans="91:95">
      <c r="CM1134" s="132"/>
      <c r="CN1134" s="132"/>
      <c r="CO1134" s="137"/>
      <c r="CP1134" s="132"/>
      <c r="CQ1134" s="137"/>
    </row>
    <row r="1135" spans="91:95">
      <c r="CM1135" s="132"/>
      <c r="CN1135" s="132"/>
      <c r="CO1135" s="137"/>
      <c r="CP1135" s="132"/>
      <c r="CQ1135" s="137"/>
    </row>
    <row r="1136" spans="91:95">
      <c r="CM1136" s="132"/>
      <c r="CN1136" s="132"/>
      <c r="CO1136" s="137"/>
      <c r="CP1136" s="132"/>
      <c r="CQ1136" s="137"/>
    </row>
    <row r="1137" spans="91:95">
      <c r="CM1137" s="132"/>
      <c r="CN1137" s="132"/>
      <c r="CO1137" s="137"/>
      <c r="CP1137" s="132"/>
      <c r="CQ1137" s="137"/>
    </row>
    <row r="1138" spans="91:95">
      <c r="CM1138" s="132"/>
      <c r="CN1138" s="132"/>
      <c r="CO1138" s="137"/>
      <c r="CP1138" s="132"/>
      <c r="CQ1138" s="137"/>
    </row>
    <row r="1139" spans="91:95">
      <c r="CM1139" s="132"/>
      <c r="CN1139" s="132"/>
      <c r="CO1139" s="137"/>
      <c r="CP1139" s="132"/>
      <c r="CQ1139" s="137"/>
    </row>
    <row r="1140" spans="91:95">
      <c r="CM1140" s="132"/>
      <c r="CN1140" s="132"/>
      <c r="CO1140" s="137"/>
      <c r="CP1140" s="132"/>
      <c r="CQ1140" s="137"/>
    </row>
    <row r="1141" spans="91:95">
      <c r="CM1141" s="132"/>
      <c r="CN1141" s="132"/>
      <c r="CO1141" s="137"/>
      <c r="CP1141" s="132"/>
      <c r="CQ1141" s="137"/>
    </row>
    <row r="1142" spans="91:95">
      <c r="CM1142" s="132"/>
      <c r="CN1142" s="132"/>
      <c r="CO1142" s="137"/>
      <c r="CP1142" s="132"/>
      <c r="CQ1142" s="137"/>
    </row>
    <row r="1143" spans="91:95">
      <c r="CM1143" s="132"/>
      <c r="CN1143" s="132"/>
      <c r="CO1143" s="137"/>
      <c r="CP1143" s="132"/>
      <c r="CQ1143" s="137"/>
    </row>
    <row r="1144" spans="91:95">
      <c r="CM1144" s="132"/>
      <c r="CN1144" s="132"/>
      <c r="CO1144" s="137"/>
      <c r="CP1144" s="132"/>
      <c r="CQ1144" s="137"/>
    </row>
    <row r="1145" spans="91:95">
      <c r="CM1145" s="132"/>
      <c r="CN1145" s="132"/>
      <c r="CO1145" s="137"/>
      <c r="CP1145" s="132"/>
      <c r="CQ1145" s="137"/>
    </row>
    <row r="1146" spans="91:95">
      <c r="CM1146" s="132"/>
      <c r="CN1146" s="132"/>
      <c r="CO1146" s="137"/>
      <c r="CP1146" s="132"/>
      <c r="CQ1146" s="137"/>
    </row>
    <row r="1147" spans="91:95">
      <c r="CM1147" s="132"/>
      <c r="CN1147" s="132"/>
      <c r="CO1147" s="137"/>
      <c r="CP1147" s="132"/>
      <c r="CQ1147" s="137"/>
    </row>
    <row r="1148" spans="91:95">
      <c r="CM1148" s="132"/>
      <c r="CN1148" s="132"/>
      <c r="CO1148" s="137"/>
      <c r="CP1148" s="132"/>
      <c r="CQ1148" s="137"/>
    </row>
    <row r="1149" spans="91:95">
      <c r="CM1149" s="132"/>
      <c r="CN1149" s="132"/>
      <c r="CO1149" s="137"/>
      <c r="CP1149" s="132"/>
      <c r="CQ1149" s="137"/>
    </row>
    <row r="1150" spans="91:95">
      <c r="CM1150" s="132"/>
      <c r="CN1150" s="132"/>
      <c r="CO1150" s="137"/>
      <c r="CP1150" s="132"/>
      <c r="CQ1150" s="137"/>
    </row>
    <row r="1151" spans="91:95">
      <c r="CM1151" s="132"/>
      <c r="CN1151" s="132"/>
      <c r="CO1151" s="137"/>
      <c r="CP1151" s="132"/>
      <c r="CQ1151" s="137"/>
    </row>
    <row r="1152" spans="91:95">
      <c r="CM1152" s="132"/>
      <c r="CN1152" s="132"/>
      <c r="CO1152" s="137"/>
      <c r="CP1152" s="132"/>
      <c r="CQ1152" s="137"/>
    </row>
    <row r="1153" spans="91:95">
      <c r="CM1153" s="132"/>
      <c r="CN1153" s="132"/>
      <c r="CO1153" s="137"/>
      <c r="CP1153" s="132"/>
      <c r="CQ1153" s="137"/>
    </row>
    <row r="1154" spans="91:95">
      <c r="CM1154" s="132"/>
      <c r="CN1154" s="132"/>
      <c r="CO1154" s="137"/>
      <c r="CP1154" s="132"/>
      <c r="CQ1154" s="137"/>
    </row>
    <row r="1155" spans="91:95">
      <c r="CM1155" s="132"/>
      <c r="CN1155" s="132"/>
      <c r="CO1155" s="137"/>
      <c r="CP1155" s="132"/>
      <c r="CQ1155" s="137"/>
    </row>
    <row r="1156" spans="91:95">
      <c r="CM1156" s="132"/>
      <c r="CN1156" s="132"/>
      <c r="CO1156" s="137"/>
      <c r="CP1156" s="132"/>
      <c r="CQ1156" s="137"/>
    </row>
    <row r="1157" spans="91:95">
      <c r="CM1157" s="132"/>
      <c r="CN1157" s="132"/>
      <c r="CO1157" s="137"/>
      <c r="CP1157" s="132"/>
      <c r="CQ1157" s="137"/>
    </row>
    <row r="1158" spans="91:95">
      <c r="CM1158" s="132"/>
      <c r="CN1158" s="132"/>
      <c r="CO1158" s="137"/>
      <c r="CP1158" s="132"/>
      <c r="CQ1158" s="137"/>
    </row>
    <row r="1159" spans="91:95">
      <c r="CM1159" s="132"/>
      <c r="CN1159" s="132"/>
      <c r="CO1159" s="137"/>
      <c r="CP1159" s="132"/>
      <c r="CQ1159" s="137"/>
    </row>
    <row r="1160" spans="91:95">
      <c r="CM1160" s="132"/>
      <c r="CN1160" s="132"/>
      <c r="CO1160" s="137"/>
      <c r="CP1160" s="132"/>
      <c r="CQ1160" s="137"/>
    </row>
    <row r="1161" spans="91:95">
      <c r="CM1161" s="132"/>
      <c r="CN1161" s="132"/>
      <c r="CO1161" s="137"/>
      <c r="CP1161" s="132"/>
      <c r="CQ1161" s="137"/>
    </row>
    <row r="1162" spans="91:95">
      <c r="CM1162" s="132"/>
      <c r="CN1162" s="132"/>
      <c r="CO1162" s="137"/>
      <c r="CP1162" s="132"/>
      <c r="CQ1162" s="137"/>
    </row>
    <row r="1163" spans="91:95">
      <c r="CM1163" s="132"/>
      <c r="CN1163" s="132"/>
      <c r="CO1163" s="137"/>
      <c r="CP1163" s="132"/>
      <c r="CQ1163" s="137"/>
    </row>
    <row r="1164" spans="91:95">
      <c r="CM1164" s="132"/>
      <c r="CN1164" s="132"/>
      <c r="CO1164" s="137"/>
      <c r="CP1164" s="132"/>
      <c r="CQ1164" s="137"/>
    </row>
    <row r="1165" spans="91:95">
      <c r="CM1165" s="132"/>
      <c r="CN1165" s="132"/>
      <c r="CO1165" s="137"/>
      <c r="CP1165" s="132"/>
      <c r="CQ1165" s="137"/>
    </row>
    <row r="1166" spans="91:95">
      <c r="CM1166" s="132"/>
      <c r="CN1166" s="132"/>
      <c r="CO1166" s="137"/>
      <c r="CP1166" s="132"/>
      <c r="CQ1166" s="137"/>
    </row>
    <row r="1167" spans="91:95">
      <c r="CM1167" s="132"/>
      <c r="CN1167" s="132"/>
      <c r="CO1167" s="137"/>
      <c r="CP1167" s="132"/>
      <c r="CQ1167" s="137"/>
    </row>
    <row r="1168" spans="91:95">
      <c r="CM1168" s="132"/>
      <c r="CN1168" s="132"/>
      <c r="CO1168" s="137"/>
      <c r="CP1168" s="132"/>
      <c r="CQ1168" s="137"/>
    </row>
    <row r="1169" spans="91:95">
      <c r="CM1169" s="132"/>
      <c r="CN1169" s="132"/>
      <c r="CO1169" s="137"/>
      <c r="CP1169" s="132"/>
      <c r="CQ1169" s="137"/>
    </row>
    <row r="1170" spans="91:95">
      <c r="CM1170" s="132"/>
      <c r="CN1170" s="132"/>
      <c r="CO1170" s="137"/>
      <c r="CP1170" s="132"/>
      <c r="CQ1170" s="137"/>
    </row>
    <row r="1171" spans="91:95">
      <c r="CM1171" s="132"/>
      <c r="CN1171" s="132"/>
      <c r="CO1171" s="137"/>
      <c r="CP1171" s="132"/>
      <c r="CQ1171" s="137"/>
    </row>
    <row r="1172" spans="91:95">
      <c r="CM1172" s="132"/>
      <c r="CN1172" s="132"/>
      <c r="CO1172" s="137"/>
      <c r="CP1172" s="132"/>
      <c r="CQ1172" s="137"/>
    </row>
    <row r="1173" spans="91:95">
      <c r="CM1173" s="132"/>
      <c r="CN1173" s="132"/>
      <c r="CO1173" s="137"/>
      <c r="CP1173" s="132"/>
      <c r="CQ1173" s="137"/>
    </row>
    <row r="1174" spans="91:95">
      <c r="CM1174" s="132"/>
      <c r="CN1174" s="132"/>
      <c r="CO1174" s="137"/>
      <c r="CP1174" s="132"/>
      <c r="CQ1174" s="137"/>
    </row>
    <row r="1175" spans="91:95">
      <c r="CM1175" s="132"/>
      <c r="CN1175" s="132"/>
      <c r="CO1175" s="137"/>
      <c r="CP1175" s="132"/>
      <c r="CQ1175" s="137"/>
    </row>
    <row r="1176" spans="91:95">
      <c r="CM1176" s="132"/>
      <c r="CN1176" s="132"/>
      <c r="CO1176" s="137"/>
      <c r="CP1176" s="132"/>
      <c r="CQ1176" s="137"/>
    </row>
    <row r="1177" spans="91:95">
      <c r="CM1177" s="132"/>
      <c r="CN1177" s="132"/>
      <c r="CO1177" s="137"/>
      <c r="CP1177" s="132"/>
      <c r="CQ1177" s="137"/>
    </row>
    <row r="1178" spans="91:95">
      <c r="CM1178" s="132"/>
      <c r="CN1178" s="132"/>
      <c r="CO1178" s="137"/>
      <c r="CP1178" s="132"/>
      <c r="CQ1178" s="137"/>
    </row>
    <row r="1179" spans="91:95">
      <c r="CM1179" s="132"/>
      <c r="CN1179" s="132"/>
      <c r="CO1179" s="137"/>
      <c r="CP1179" s="132"/>
      <c r="CQ1179" s="137"/>
    </row>
    <row r="1180" spans="91:95">
      <c r="CM1180" s="132"/>
      <c r="CN1180" s="132"/>
      <c r="CO1180" s="137"/>
      <c r="CP1180" s="132"/>
      <c r="CQ1180" s="137"/>
    </row>
    <row r="1181" spans="91:95">
      <c r="CM1181" s="132"/>
      <c r="CN1181" s="132"/>
      <c r="CO1181" s="137"/>
      <c r="CP1181" s="132"/>
      <c r="CQ1181" s="137"/>
    </row>
    <row r="1182" spans="91:95">
      <c r="CM1182" s="132"/>
      <c r="CN1182" s="132"/>
      <c r="CO1182" s="137"/>
      <c r="CP1182" s="132"/>
      <c r="CQ1182" s="137"/>
    </row>
    <row r="1183" spans="91:95">
      <c r="CM1183" s="132"/>
      <c r="CN1183" s="132"/>
      <c r="CO1183" s="137"/>
      <c r="CP1183" s="132"/>
      <c r="CQ1183" s="137"/>
    </row>
    <row r="1184" spans="91:95">
      <c r="CM1184" s="132"/>
      <c r="CN1184" s="132"/>
      <c r="CO1184" s="137"/>
      <c r="CP1184" s="132"/>
      <c r="CQ1184" s="137"/>
    </row>
    <row r="1185" spans="91:95">
      <c r="CM1185" s="132"/>
      <c r="CN1185" s="132"/>
      <c r="CO1185" s="137"/>
      <c r="CP1185" s="132"/>
      <c r="CQ1185" s="137"/>
    </row>
    <row r="1186" spans="91:95">
      <c r="CM1186" s="132"/>
      <c r="CN1186" s="132"/>
      <c r="CO1186" s="137"/>
      <c r="CP1186" s="132"/>
      <c r="CQ1186" s="137"/>
    </row>
    <row r="1187" spans="91:95">
      <c r="CM1187" s="132"/>
      <c r="CN1187" s="132"/>
      <c r="CO1187" s="137"/>
      <c r="CP1187" s="132"/>
      <c r="CQ1187" s="137"/>
    </row>
    <row r="1188" spans="91:95">
      <c r="CM1188" s="132"/>
      <c r="CN1188" s="132"/>
      <c r="CO1188" s="137"/>
      <c r="CP1188" s="132"/>
      <c r="CQ1188" s="137"/>
    </row>
    <row r="1189" spans="91:95">
      <c r="CM1189" s="132"/>
      <c r="CN1189" s="132"/>
      <c r="CO1189" s="137"/>
      <c r="CP1189" s="132"/>
      <c r="CQ1189" s="137"/>
    </row>
    <row r="1190" spans="91:95">
      <c r="CM1190" s="132"/>
      <c r="CN1190" s="132"/>
      <c r="CO1190" s="137"/>
      <c r="CP1190" s="132"/>
      <c r="CQ1190" s="137"/>
    </row>
    <row r="1191" spans="91:95">
      <c r="CM1191" s="132"/>
      <c r="CN1191" s="132"/>
      <c r="CO1191" s="137"/>
      <c r="CP1191" s="132"/>
      <c r="CQ1191" s="137"/>
    </row>
    <row r="1192" spans="91:95">
      <c r="CM1192" s="132"/>
      <c r="CN1192" s="132"/>
      <c r="CO1192" s="137"/>
      <c r="CP1192" s="132"/>
      <c r="CQ1192" s="137"/>
    </row>
    <row r="1193" spans="91:95">
      <c r="CM1193" s="132"/>
      <c r="CN1193" s="132"/>
      <c r="CO1193" s="137"/>
      <c r="CP1193" s="132"/>
      <c r="CQ1193" s="137"/>
    </row>
    <row r="1194" spans="91:95">
      <c r="CM1194" s="132"/>
      <c r="CN1194" s="132"/>
      <c r="CO1194" s="137"/>
      <c r="CP1194" s="132"/>
      <c r="CQ1194" s="137"/>
    </row>
    <row r="1195" spans="91:95">
      <c r="CM1195" s="132"/>
      <c r="CN1195" s="132"/>
      <c r="CO1195" s="137"/>
      <c r="CP1195" s="132"/>
      <c r="CQ1195" s="137"/>
    </row>
    <row r="1196" spans="91:95">
      <c r="CM1196" s="132"/>
      <c r="CN1196" s="132"/>
      <c r="CO1196" s="137"/>
      <c r="CP1196" s="132"/>
      <c r="CQ1196" s="137"/>
    </row>
    <row r="1197" spans="91:95">
      <c r="CM1197" s="132"/>
      <c r="CN1197" s="132"/>
      <c r="CO1197" s="137"/>
      <c r="CP1197" s="132"/>
      <c r="CQ1197" s="137"/>
    </row>
    <row r="1198" spans="91:95">
      <c r="CM1198" s="132"/>
      <c r="CN1198" s="132"/>
      <c r="CO1198" s="137"/>
      <c r="CP1198" s="132"/>
      <c r="CQ1198" s="137"/>
    </row>
    <row r="1199" spans="91:95">
      <c r="CM1199" s="132"/>
      <c r="CN1199" s="132"/>
      <c r="CO1199" s="137"/>
      <c r="CP1199" s="132"/>
      <c r="CQ1199" s="137"/>
    </row>
    <row r="1200" spans="91:95">
      <c r="CM1200" s="132"/>
      <c r="CN1200" s="132"/>
      <c r="CO1200" s="137"/>
      <c r="CP1200" s="132"/>
      <c r="CQ1200" s="137"/>
    </row>
    <row r="1201" spans="91:95">
      <c r="CM1201" s="132"/>
      <c r="CN1201" s="132"/>
      <c r="CO1201" s="137"/>
      <c r="CP1201" s="132"/>
      <c r="CQ1201" s="137"/>
    </row>
    <row r="1202" spans="91:95">
      <c r="CM1202" s="132"/>
      <c r="CN1202" s="132"/>
      <c r="CO1202" s="137"/>
      <c r="CP1202" s="132"/>
      <c r="CQ1202" s="137"/>
    </row>
    <row r="1203" spans="91:95">
      <c r="CM1203" s="132"/>
      <c r="CN1203" s="132"/>
      <c r="CO1203" s="137"/>
      <c r="CP1203" s="132"/>
      <c r="CQ1203" s="137"/>
    </row>
    <row r="1204" spans="91:95">
      <c r="CM1204" s="132"/>
      <c r="CN1204" s="132"/>
      <c r="CO1204" s="137"/>
      <c r="CP1204" s="132"/>
      <c r="CQ1204" s="137"/>
    </row>
    <row r="1205" spans="91:95">
      <c r="CM1205" s="132"/>
      <c r="CN1205" s="132"/>
      <c r="CO1205" s="137"/>
      <c r="CP1205" s="132"/>
      <c r="CQ1205" s="137"/>
    </row>
    <row r="1206" spans="91:95">
      <c r="CM1206" s="132"/>
      <c r="CN1206" s="132"/>
      <c r="CO1206" s="137"/>
      <c r="CP1206" s="132"/>
      <c r="CQ1206" s="137"/>
    </row>
    <row r="1207" spans="91:95">
      <c r="CM1207" s="132"/>
      <c r="CN1207" s="132"/>
      <c r="CO1207" s="137"/>
      <c r="CP1207" s="132"/>
      <c r="CQ1207" s="137"/>
    </row>
    <row r="1208" spans="91:95">
      <c r="CM1208" s="132"/>
      <c r="CN1208" s="132"/>
      <c r="CO1208" s="137"/>
      <c r="CP1208" s="132"/>
      <c r="CQ1208" s="137"/>
    </row>
    <row r="1209" spans="91:95">
      <c r="CM1209" s="132"/>
      <c r="CN1209" s="132"/>
      <c r="CO1209" s="137"/>
      <c r="CP1209" s="132"/>
      <c r="CQ1209" s="137"/>
    </row>
    <row r="1210" spans="91:95">
      <c r="CM1210" s="132"/>
      <c r="CN1210" s="132"/>
      <c r="CO1210" s="137"/>
      <c r="CP1210" s="132"/>
      <c r="CQ1210" s="137"/>
    </row>
    <row r="1211" spans="91:95">
      <c r="CM1211" s="132"/>
      <c r="CN1211" s="132"/>
      <c r="CO1211" s="137"/>
      <c r="CP1211" s="132"/>
      <c r="CQ1211" s="137"/>
    </row>
    <row r="1212" spans="91:95">
      <c r="CM1212" s="132"/>
      <c r="CN1212" s="132"/>
      <c r="CO1212" s="137"/>
      <c r="CP1212" s="132"/>
      <c r="CQ1212" s="137"/>
    </row>
    <row r="1213" spans="91:95">
      <c r="CM1213" s="132"/>
      <c r="CN1213" s="132"/>
      <c r="CO1213" s="137"/>
      <c r="CP1213" s="132"/>
      <c r="CQ1213" s="137"/>
    </row>
    <row r="1214" spans="91:95">
      <c r="CM1214" s="132"/>
      <c r="CN1214" s="132"/>
      <c r="CO1214" s="137"/>
      <c r="CP1214" s="132"/>
      <c r="CQ1214" s="137"/>
    </row>
    <row r="1215" spans="91:95">
      <c r="CM1215" s="132"/>
      <c r="CN1215" s="132"/>
      <c r="CO1215" s="137"/>
      <c r="CP1215" s="132"/>
      <c r="CQ1215" s="137"/>
    </row>
    <row r="1216" spans="91:95">
      <c r="CM1216" s="132"/>
      <c r="CN1216" s="132"/>
      <c r="CO1216" s="137"/>
      <c r="CP1216" s="132"/>
      <c r="CQ1216" s="137"/>
    </row>
    <row r="1217" spans="91:95">
      <c r="CM1217" s="132"/>
      <c r="CN1217" s="132"/>
      <c r="CO1217" s="137"/>
      <c r="CP1217" s="132"/>
      <c r="CQ1217" s="137"/>
    </row>
    <row r="1218" spans="91:95">
      <c r="CM1218" s="132"/>
      <c r="CN1218" s="132"/>
      <c r="CO1218" s="137"/>
      <c r="CP1218" s="132"/>
      <c r="CQ1218" s="137"/>
    </row>
    <row r="1219" spans="91:95">
      <c r="CM1219" s="132"/>
      <c r="CN1219" s="132"/>
      <c r="CO1219" s="137"/>
      <c r="CP1219" s="132"/>
      <c r="CQ1219" s="137"/>
    </row>
    <row r="1220" spans="91:95">
      <c r="CM1220" s="132"/>
      <c r="CN1220" s="132"/>
      <c r="CO1220" s="137"/>
      <c r="CP1220" s="132"/>
      <c r="CQ1220" s="137"/>
    </row>
    <row r="1221" spans="91:95">
      <c r="CM1221" s="132"/>
      <c r="CN1221" s="132"/>
      <c r="CO1221" s="137"/>
      <c r="CP1221" s="132"/>
      <c r="CQ1221" s="137"/>
    </row>
    <row r="1222" spans="91:95">
      <c r="CM1222" s="132"/>
      <c r="CN1222" s="132"/>
      <c r="CO1222" s="137"/>
      <c r="CP1222" s="132"/>
      <c r="CQ1222" s="137"/>
    </row>
    <row r="1223" spans="91:95">
      <c r="CM1223" s="132"/>
      <c r="CN1223" s="132"/>
      <c r="CO1223" s="137"/>
      <c r="CP1223" s="132"/>
      <c r="CQ1223" s="137"/>
    </row>
    <row r="1224" spans="91:95">
      <c r="CM1224" s="132"/>
      <c r="CN1224" s="132"/>
      <c r="CO1224" s="137"/>
      <c r="CP1224" s="132"/>
      <c r="CQ1224" s="137"/>
    </row>
    <row r="1225" spans="91:95">
      <c r="CM1225" s="132"/>
      <c r="CN1225" s="132"/>
      <c r="CO1225" s="137"/>
      <c r="CP1225" s="132"/>
      <c r="CQ1225" s="137"/>
    </row>
    <row r="1226" spans="91:95">
      <c r="CM1226" s="132"/>
      <c r="CN1226" s="132"/>
      <c r="CO1226" s="137"/>
      <c r="CP1226" s="132"/>
      <c r="CQ1226" s="137"/>
    </row>
    <row r="1227" spans="91:95">
      <c r="CM1227" s="132"/>
      <c r="CN1227" s="132"/>
      <c r="CO1227" s="137"/>
      <c r="CP1227" s="132"/>
      <c r="CQ1227" s="137"/>
    </row>
    <row r="1228" spans="91:95">
      <c r="CM1228" s="132"/>
      <c r="CN1228" s="132"/>
      <c r="CO1228" s="137"/>
      <c r="CP1228" s="132"/>
      <c r="CQ1228" s="137"/>
    </row>
    <row r="1229" spans="91:95">
      <c r="CM1229" s="132"/>
      <c r="CN1229" s="132"/>
      <c r="CO1229" s="137"/>
      <c r="CP1229" s="132"/>
      <c r="CQ1229" s="137"/>
    </row>
    <row r="1230" spans="91:95">
      <c r="CM1230" s="132"/>
      <c r="CN1230" s="132"/>
      <c r="CO1230" s="137"/>
      <c r="CP1230" s="132"/>
      <c r="CQ1230" s="137"/>
    </row>
    <row r="1231" spans="91:95">
      <c r="CM1231" s="132"/>
      <c r="CN1231" s="132"/>
      <c r="CO1231" s="137"/>
      <c r="CP1231" s="132"/>
      <c r="CQ1231" s="137"/>
    </row>
    <row r="1232" spans="91:95">
      <c r="CM1232" s="132"/>
      <c r="CN1232" s="132"/>
      <c r="CO1232" s="137"/>
      <c r="CP1232" s="132"/>
      <c r="CQ1232" s="137"/>
    </row>
    <row r="1233" spans="91:95">
      <c r="CM1233" s="132"/>
      <c r="CN1233" s="132"/>
      <c r="CO1233" s="137"/>
      <c r="CP1233" s="132"/>
      <c r="CQ1233" s="137"/>
    </row>
    <row r="1234" spans="91:95">
      <c r="CM1234" s="132"/>
      <c r="CN1234" s="132"/>
      <c r="CO1234" s="137"/>
      <c r="CP1234" s="132"/>
      <c r="CQ1234" s="137"/>
    </row>
    <row r="1235" spans="91:95">
      <c r="CM1235" s="132"/>
      <c r="CN1235" s="132"/>
      <c r="CO1235" s="137"/>
      <c r="CP1235" s="132"/>
      <c r="CQ1235" s="137"/>
    </row>
    <row r="1236" spans="91:95">
      <c r="CM1236" s="132"/>
      <c r="CN1236" s="132"/>
      <c r="CO1236" s="137"/>
      <c r="CP1236" s="132"/>
      <c r="CQ1236" s="137"/>
    </row>
    <row r="1237" spans="91:95">
      <c r="CM1237" s="132"/>
      <c r="CN1237" s="132"/>
      <c r="CO1237" s="137"/>
      <c r="CP1237" s="132"/>
      <c r="CQ1237" s="137"/>
    </row>
    <row r="1238" spans="91:95">
      <c r="CM1238" s="132"/>
      <c r="CN1238" s="132"/>
      <c r="CO1238" s="137"/>
      <c r="CP1238" s="132"/>
      <c r="CQ1238" s="137"/>
    </row>
    <row r="1239" spans="91:95">
      <c r="CM1239" s="132"/>
      <c r="CN1239" s="132"/>
      <c r="CO1239" s="137"/>
      <c r="CP1239" s="132"/>
      <c r="CQ1239" s="137"/>
    </row>
    <row r="1240" spans="91:95">
      <c r="CM1240" s="132"/>
      <c r="CN1240" s="132"/>
      <c r="CO1240" s="137"/>
      <c r="CP1240" s="132"/>
      <c r="CQ1240" s="137"/>
    </row>
    <row r="1241" spans="91:95">
      <c r="CM1241" s="132"/>
      <c r="CN1241" s="132"/>
      <c r="CO1241" s="137"/>
      <c r="CP1241" s="132"/>
      <c r="CQ1241" s="137"/>
    </row>
    <row r="1242" spans="91:95">
      <c r="CM1242" s="132"/>
      <c r="CN1242" s="132"/>
      <c r="CO1242" s="137"/>
      <c r="CP1242" s="132"/>
      <c r="CQ1242" s="137"/>
    </row>
    <row r="1243" spans="91:95">
      <c r="CM1243" s="132"/>
      <c r="CN1243" s="132"/>
      <c r="CO1243" s="137"/>
      <c r="CP1243" s="132"/>
      <c r="CQ1243" s="137"/>
    </row>
    <row r="1244" spans="91:95">
      <c r="CM1244" s="132"/>
      <c r="CN1244" s="132"/>
      <c r="CO1244" s="137"/>
      <c r="CP1244" s="132"/>
      <c r="CQ1244" s="137"/>
    </row>
    <row r="1245" spans="91:95">
      <c r="CM1245" s="132"/>
      <c r="CN1245" s="132"/>
      <c r="CO1245" s="137"/>
      <c r="CP1245" s="132"/>
      <c r="CQ1245" s="137"/>
    </row>
    <row r="1246" spans="91:95">
      <c r="CM1246" s="132"/>
      <c r="CN1246" s="132"/>
      <c r="CO1246" s="137"/>
      <c r="CP1246" s="132"/>
      <c r="CQ1246" s="137"/>
    </row>
    <row r="1247" spans="91:95">
      <c r="CM1247" s="132"/>
      <c r="CN1247" s="132"/>
      <c r="CO1247" s="137"/>
      <c r="CP1247" s="132"/>
      <c r="CQ1247" s="137"/>
    </row>
    <row r="1248" spans="91:95">
      <c r="CM1248" s="132"/>
      <c r="CN1248" s="132"/>
      <c r="CO1248" s="137"/>
      <c r="CP1248" s="132"/>
      <c r="CQ1248" s="137"/>
    </row>
    <row r="1249" spans="91:95">
      <c r="CM1249" s="132"/>
      <c r="CN1249" s="132"/>
      <c r="CO1249" s="137"/>
      <c r="CP1249" s="132"/>
      <c r="CQ1249" s="137"/>
    </row>
    <row r="1250" spans="91:95">
      <c r="CM1250" s="132"/>
      <c r="CN1250" s="132"/>
      <c r="CO1250" s="137"/>
      <c r="CP1250" s="132"/>
      <c r="CQ1250" s="137"/>
    </row>
    <row r="1251" spans="91:95">
      <c r="CM1251" s="132"/>
      <c r="CN1251" s="132"/>
      <c r="CO1251" s="137"/>
      <c r="CP1251" s="132"/>
      <c r="CQ1251" s="137"/>
    </row>
    <row r="1252" spans="91:95">
      <c r="CM1252" s="132"/>
      <c r="CN1252" s="132"/>
      <c r="CO1252" s="137"/>
      <c r="CP1252" s="132"/>
      <c r="CQ1252" s="137"/>
    </row>
    <row r="1253" spans="91:95">
      <c r="CM1253" s="132"/>
      <c r="CN1253" s="132"/>
      <c r="CO1253" s="137"/>
      <c r="CP1253" s="132"/>
      <c r="CQ1253" s="137"/>
    </row>
    <row r="1254" spans="91:95">
      <c r="CM1254" s="132"/>
      <c r="CN1254" s="132"/>
      <c r="CO1254" s="137"/>
      <c r="CP1254" s="132"/>
      <c r="CQ1254" s="137"/>
    </row>
    <row r="1255" spans="91:95">
      <c r="CM1255" s="132"/>
      <c r="CN1255" s="132"/>
      <c r="CO1255" s="137"/>
      <c r="CP1255" s="132"/>
      <c r="CQ1255" s="137"/>
    </row>
    <row r="1256" spans="91:95">
      <c r="CM1256" s="132"/>
      <c r="CN1256" s="132"/>
      <c r="CO1256" s="137"/>
      <c r="CP1256" s="132"/>
      <c r="CQ1256" s="137"/>
    </row>
    <row r="1257" spans="91:95">
      <c r="CM1257" s="132"/>
      <c r="CN1257" s="132"/>
      <c r="CO1257" s="137"/>
      <c r="CP1257" s="132"/>
      <c r="CQ1257" s="137"/>
    </row>
    <row r="1258" spans="91:95">
      <c r="CM1258" s="132"/>
      <c r="CN1258" s="132"/>
      <c r="CO1258" s="137"/>
      <c r="CP1258" s="132"/>
      <c r="CQ1258" s="137"/>
    </row>
    <row r="1259" spans="91:95">
      <c r="CM1259" s="132"/>
      <c r="CN1259" s="132"/>
      <c r="CO1259" s="137"/>
      <c r="CP1259" s="132"/>
      <c r="CQ1259" s="137"/>
    </row>
    <row r="1260" spans="91:95">
      <c r="CM1260" s="132"/>
      <c r="CN1260" s="132"/>
      <c r="CO1260" s="137"/>
      <c r="CP1260" s="132"/>
      <c r="CQ1260" s="137"/>
    </row>
    <row r="1261" spans="91:95">
      <c r="CM1261" s="132"/>
      <c r="CN1261" s="132"/>
      <c r="CO1261" s="137"/>
      <c r="CP1261" s="132"/>
      <c r="CQ1261" s="137"/>
    </row>
    <row r="1262" spans="91:95">
      <c r="CM1262" s="132"/>
      <c r="CN1262" s="132"/>
      <c r="CO1262" s="137"/>
      <c r="CP1262" s="132"/>
      <c r="CQ1262" s="137"/>
    </row>
    <row r="1263" spans="91:95">
      <c r="CM1263" s="132"/>
      <c r="CN1263" s="132"/>
      <c r="CO1263" s="137"/>
      <c r="CP1263" s="132"/>
      <c r="CQ1263" s="137"/>
    </row>
    <row r="1264" spans="91:95">
      <c r="CM1264" s="132"/>
      <c r="CN1264" s="132"/>
      <c r="CO1264" s="137"/>
      <c r="CP1264" s="132"/>
      <c r="CQ1264" s="137"/>
    </row>
    <row r="1265" spans="91:95">
      <c r="CM1265" s="132"/>
      <c r="CN1265" s="132"/>
      <c r="CO1265" s="137"/>
      <c r="CP1265" s="132"/>
      <c r="CQ1265" s="137"/>
    </row>
    <row r="1266" spans="91:95">
      <c r="CM1266" s="132"/>
      <c r="CN1266" s="132"/>
      <c r="CO1266" s="137"/>
      <c r="CP1266" s="132"/>
      <c r="CQ1266" s="137"/>
    </row>
    <row r="1267" spans="91:95">
      <c r="CM1267" s="132"/>
      <c r="CN1267" s="132"/>
      <c r="CO1267" s="137"/>
      <c r="CP1267" s="132"/>
      <c r="CQ1267" s="137"/>
    </row>
    <row r="1268" spans="91:95">
      <c r="CM1268" s="132"/>
      <c r="CN1268" s="132"/>
      <c r="CO1268" s="137"/>
      <c r="CP1268" s="132"/>
      <c r="CQ1268" s="137"/>
    </row>
    <row r="1269" spans="91:95">
      <c r="CM1269" s="132"/>
      <c r="CN1269" s="132"/>
      <c r="CO1269" s="137"/>
      <c r="CP1269" s="132"/>
      <c r="CQ1269" s="137"/>
    </row>
    <row r="1270" spans="91:95">
      <c r="CM1270" s="132"/>
      <c r="CN1270" s="132"/>
      <c r="CO1270" s="137"/>
      <c r="CP1270" s="132"/>
      <c r="CQ1270" s="137"/>
    </row>
    <row r="1271" spans="91:95">
      <c r="CM1271" s="132"/>
      <c r="CN1271" s="132"/>
      <c r="CO1271" s="137"/>
      <c r="CP1271" s="132"/>
      <c r="CQ1271" s="137"/>
    </row>
    <row r="1272" spans="91:95">
      <c r="CM1272" s="132"/>
      <c r="CN1272" s="132"/>
      <c r="CO1272" s="137"/>
      <c r="CP1272" s="132"/>
      <c r="CQ1272" s="137"/>
    </row>
    <row r="1273" spans="91:95">
      <c r="CM1273" s="132"/>
      <c r="CN1273" s="132"/>
      <c r="CO1273" s="137"/>
      <c r="CP1273" s="132"/>
      <c r="CQ1273" s="137"/>
    </row>
    <row r="1274" spans="91:95">
      <c r="CM1274" s="132"/>
      <c r="CN1274" s="132"/>
      <c r="CO1274" s="137"/>
      <c r="CP1274" s="132"/>
      <c r="CQ1274" s="137"/>
    </row>
    <row r="1275" spans="91:95">
      <c r="CM1275" s="132"/>
      <c r="CN1275" s="132"/>
      <c r="CO1275" s="137"/>
      <c r="CP1275" s="132"/>
      <c r="CQ1275" s="137"/>
    </row>
    <row r="1276" spans="91:95">
      <c r="CM1276" s="132"/>
      <c r="CN1276" s="132"/>
      <c r="CO1276" s="137"/>
      <c r="CP1276" s="132"/>
      <c r="CQ1276" s="137"/>
    </row>
    <row r="1277" spans="91:95">
      <c r="CM1277" s="132"/>
      <c r="CN1277" s="132"/>
      <c r="CO1277" s="137"/>
      <c r="CP1277" s="132"/>
      <c r="CQ1277" s="137"/>
    </row>
    <row r="1278" spans="91:95">
      <c r="CM1278" s="132"/>
      <c r="CN1278" s="132"/>
      <c r="CO1278" s="137"/>
      <c r="CP1278" s="132"/>
      <c r="CQ1278" s="137"/>
    </row>
    <row r="1279" spans="91:95">
      <c r="CM1279" s="132"/>
      <c r="CN1279" s="132"/>
      <c r="CO1279" s="137"/>
      <c r="CP1279" s="132"/>
      <c r="CQ1279" s="137"/>
    </row>
    <row r="1280" spans="91:95">
      <c r="CM1280" s="132"/>
      <c r="CN1280" s="132"/>
      <c r="CO1280" s="137"/>
      <c r="CP1280" s="132"/>
      <c r="CQ1280" s="137"/>
    </row>
    <row r="1281" spans="91:95">
      <c r="CM1281" s="132"/>
      <c r="CN1281" s="132"/>
      <c r="CO1281" s="137"/>
      <c r="CP1281" s="132"/>
      <c r="CQ1281" s="137"/>
    </row>
    <row r="1282" spans="91:95">
      <c r="CM1282" s="132"/>
      <c r="CN1282" s="132"/>
      <c r="CO1282" s="137"/>
      <c r="CP1282" s="132"/>
      <c r="CQ1282" s="137"/>
    </row>
    <row r="1283" spans="91:95">
      <c r="CM1283" s="132"/>
      <c r="CN1283" s="132"/>
      <c r="CO1283" s="137"/>
      <c r="CP1283" s="132"/>
      <c r="CQ1283" s="137"/>
    </row>
    <row r="1284" spans="91:95">
      <c r="CM1284" s="132"/>
      <c r="CN1284" s="132"/>
      <c r="CO1284" s="137"/>
      <c r="CP1284" s="132"/>
      <c r="CQ1284" s="137"/>
    </row>
    <row r="1285" spans="91:95">
      <c r="CM1285" s="132"/>
      <c r="CN1285" s="132"/>
      <c r="CO1285" s="137"/>
      <c r="CP1285" s="132"/>
      <c r="CQ1285" s="137"/>
    </row>
    <row r="1286" spans="91:95">
      <c r="CM1286" s="132"/>
      <c r="CN1286" s="132"/>
      <c r="CO1286" s="137"/>
      <c r="CP1286" s="132"/>
      <c r="CQ1286" s="137"/>
    </row>
    <row r="1287" spans="91:95">
      <c r="CM1287" s="132"/>
      <c r="CN1287" s="132"/>
      <c r="CO1287" s="137"/>
      <c r="CP1287" s="132"/>
      <c r="CQ1287" s="137"/>
    </row>
    <row r="1288" spans="91:95">
      <c r="CM1288" s="132"/>
      <c r="CN1288" s="132"/>
      <c r="CO1288" s="137"/>
      <c r="CP1288" s="132"/>
      <c r="CQ1288" s="137"/>
    </row>
    <row r="1289" spans="91:95">
      <c r="CM1289" s="132"/>
      <c r="CN1289" s="132"/>
      <c r="CO1289" s="137"/>
      <c r="CP1289" s="132"/>
      <c r="CQ1289" s="137"/>
    </row>
    <row r="1290" spans="91:95">
      <c r="CM1290" s="132"/>
      <c r="CN1290" s="132"/>
      <c r="CO1290" s="137"/>
      <c r="CP1290" s="132"/>
      <c r="CQ1290" s="137"/>
    </row>
    <row r="1291" spans="91:95">
      <c r="CM1291" s="132"/>
      <c r="CN1291" s="132"/>
      <c r="CO1291" s="137"/>
      <c r="CP1291" s="132"/>
      <c r="CQ1291" s="137"/>
    </row>
    <row r="1292" spans="91:95">
      <c r="CM1292" s="132"/>
      <c r="CN1292" s="132"/>
      <c r="CO1292" s="137"/>
      <c r="CP1292" s="132"/>
      <c r="CQ1292" s="137"/>
    </row>
    <row r="1293" spans="91:95">
      <c r="CM1293" s="132"/>
      <c r="CN1293" s="132"/>
      <c r="CO1293" s="137"/>
      <c r="CP1293" s="132"/>
      <c r="CQ1293" s="137"/>
    </row>
    <row r="1294" spans="91:95">
      <c r="CM1294" s="132"/>
      <c r="CN1294" s="132"/>
      <c r="CO1294" s="137"/>
      <c r="CP1294" s="132"/>
      <c r="CQ1294" s="137"/>
    </row>
    <row r="1295" spans="91:95">
      <c r="CM1295" s="132"/>
      <c r="CN1295" s="132"/>
      <c r="CO1295" s="137"/>
      <c r="CP1295" s="132"/>
      <c r="CQ1295" s="137"/>
    </row>
    <row r="1296" spans="91:95">
      <c r="CM1296" s="132"/>
      <c r="CN1296" s="132"/>
      <c r="CO1296" s="137"/>
      <c r="CP1296" s="132"/>
      <c r="CQ1296" s="137"/>
    </row>
    <row r="1297" spans="91:95">
      <c r="CM1297" s="132"/>
      <c r="CN1297" s="132"/>
      <c r="CO1297" s="137"/>
      <c r="CP1297" s="132"/>
      <c r="CQ1297" s="137"/>
    </row>
    <row r="1298" spans="91:95">
      <c r="CM1298" s="132"/>
      <c r="CN1298" s="132"/>
      <c r="CO1298" s="137"/>
      <c r="CP1298" s="132"/>
      <c r="CQ1298" s="137"/>
    </row>
    <row r="1299" spans="91:95">
      <c r="CM1299" s="132"/>
      <c r="CN1299" s="132"/>
      <c r="CO1299" s="137"/>
      <c r="CP1299" s="132"/>
      <c r="CQ1299" s="137"/>
    </row>
    <row r="1300" spans="91:95">
      <c r="CM1300" s="132"/>
      <c r="CN1300" s="132"/>
      <c r="CO1300" s="137"/>
      <c r="CP1300" s="132"/>
      <c r="CQ1300" s="137"/>
    </row>
    <row r="1301" spans="91:95">
      <c r="CM1301" s="132"/>
      <c r="CN1301" s="132"/>
      <c r="CO1301" s="137"/>
      <c r="CP1301" s="132"/>
      <c r="CQ1301" s="137"/>
    </row>
    <row r="1302" spans="91:95">
      <c r="CM1302" s="132"/>
      <c r="CN1302" s="132"/>
      <c r="CO1302" s="137"/>
      <c r="CP1302" s="132"/>
      <c r="CQ1302" s="137"/>
    </row>
    <row r="1303" spans="91:95">
      <c r="CM1303" s="132"/>
      <c r="CN1303" s="132"/>
      <c r="CO1303" s="137"/>
      <c r="CP1303" s="132"/>
      <c r="CQ1303" s="137"/>
    </row>
    <row r="1304" spans="91:95">
      <c r="CM1304" s="132"/>
      <c r="CN1304" s="132"/>
      <c r="CO1304" s="137"/>
      <c r="CP1304" s="132"/>
      <c r="CQ1304" s="137"/>
    </row>
    <row r="1305" spans="91:95">
      <c r="CM1305" s="132"/>
      <c r="CN1305" s="132"/>
      <c r="CO1305" s="137"/>
      <c r="CP1305" s="132"/>
      <c r="CQ1305" s="137"/>
    </row>
    <row r="1306" spans="91:95">
      <c r="CM1306" s="132"/>
      <c r="CN1306" s="132"/>
      <c r="CO1306" s="137"/>
      <c r="CP1306" s="132"/>
      <c r="CQ1306" s="137"/>
    </row>
    <row r="1307" spans="91:95">
      <c r="CM1307" s="132"/>
      <c r="CN1307" s="132"/>
      <c r="CO1307" s="137"/>
      <c r="CP1307" s="132"/>
      <c r="CQ1307" s="137"/>
    </row>
    <row r="1308" spans="91:95">
      <c r="CM1308" s="132"/>
      <c r="CN1308" s="132"/>
      <c r="CO1308" s="137"/>
      <c r="CP1308" s="132"/>
      <c r="CQ1308" s="137"/>
    </row>
    <row r="1309" spans="91:95">
      <c r="CM1309" s="132"/>
      <c r="CN1309" s="132"/>
      <c r="CO1309" s="137"/>
      <c r="CP1309" s="132"/>
      <c r="CQ1309" s="137"/>
    </row>
    <row r="1310" spans="91:95">
      <c r="CM1310" s="132"/>
      <c r="CN1310" s="132"/>
      <c r="CO1310" s="137"/>
      <c r="CP1310" s="132"/>
      <c r="CQ1310" s="137"/>
    </row>
    <row r="1311" spans="91:95">
      <c r="CM1311" s="132"/>
      <c r="CN1311" s="132"/>
      <c r="CO1311" s="137"/>
      <c r="CP1311" s="132"/>
      <c r="CQ1311" s="137"/>
    </row>
    <row r="1312" spans="91:95">
      <c r="CM1312" s="132"/>
      <c r="CN1312" s="132"/>
      <c r="CO1312" s="137"/>
      <c r="CP1312" s="132"/>
      <c r="CQ1312" s="137"/>
    </row>
    <row r="1313" spans="91:95">
      <c r="CM1313" s="132"/>
      <c r="CN1313" s="132"/>
      <c r="CO1313" s="137"/>
      <c r="CP1313" s="132"/>
      <c r="CQ1313" s="137"/>
    </row>
    <row r="1314" spans="91:95">
      <c r="CM1314" s="132"/>
      <c r="CN1314" s="132"/>
      <c r="CO1314" s="137"/>
      <c r="CP1314" s="132"/>
      <c r="CQ1314" s="137"/>
    </row>
    <row r="1315" spans="91:95">
      <c r="CM1315" s="132"/>
      <c r="CN1315" s="132"/>
      <c r="CO1315" s="137"/>
      <c r="CP1315" s="132"/>
      <c r="CQ1315" s="137"/>
    </row>
    <row r="1316" spans="91:95">
      <c r="CM1316" s="132"/>
      <c r="CN1316" s="132"/>
      <c r="CO1316" s="137"/>
      <c r="CP1316" s="132"/>
      <c r="CQ1316" s="137"/>
    </row>
    <row r="1317" spans="91:95">
      <c r="CM1317" s="132"/>
      <c r="CN1317" s="132"/>
      <c r="CO1317" s="137"/>
      <c r="CP1317" s="132"/>
      <c r="CQ1317" s="137"/>
    </row>
    <row r="1318" spans="91:95">
      <c r="CM1318" s="132"/>
      <c r="CN1318" s="132"/>
      <c r="CO1318" s="137"/>
      <c r="CP1318" s="132"/>
      <c r="CQ1318" s="137"/>
    </row>
    <row r="1319" spans="91:95">
      <c r="CM1319" s="132"/>
      <c r="CN1319" s="132"/>
      <c r="CO1319" s="137"/>
      <c r="CP1319" s="132"/>
      <c r="CQ1319" s="137"/>
    </row>
    <row r="1320" spans="91:95">
      <c r="CM1320" s="132"/>
      <c r="CN1320" s="132"/>
      <c r="CO1320" s="137"/>
      <c r="CP1320" s="132"/>
      <c r="CQ1320" s="137"/>
    </row>
    <row r="1321" spans="91:95">
      <c r="CM1321" s="132"/>
      <c r="CN1321" s="132"/>
      <c r="CO1321" s="137"/>
      <c r="CP1321" s="132"/>
      <c r="CQ1321" s="137"/>
    </row>
    <row r="1322" spans="91:95">
      <c r="CM1322" s="132"/>
      <c r="CN1322" s="132"/>
      <c r="CO1322" s="137"/>
      <c r="CP1322" s="132"/>
      <c r="CQ1322" s="137"/>
    </row>
    <row r="1323" spans="91:95">
      <c r="CM1323" s="132"/>
      <c r="CN1323" s="132"/>
      <c r="CO1323" s="137"/>
      <c r="CP1323" s="132"/>
      <c r="CQ1323" s="137"/>
    </row>
    <row r="1324" spans="91:95">
      <c r="CM1324" s="132"/>
      <c r="CN1324" s="132"/>
      <c r="CO1324" s="137"/>
      <c r="CP1324" s="132"/>
      <c r="CQ1324" s="137"/>
    </row>
    <row r="1325" spans="91:95">
      <c r="CM1325" s="132"/>
      <c r="CN1325" s="132"/>
      <c r="CO1325" s="137"/>
      <c r="CP1325" s="132"/>
      <c r="CQ1325" s="137"/>
    </row>
    <row r="1326" spans="91:95">
      <c r="CM1326" s="132"/>
      <c r="CN1326" s="132"/>
      <c r="CO1326" s="137"/>
      <c r="CP1326" s="132"/>
      <c r="CQ1326" s="137"/>
    </row>
    <row r="1327" spans="91:95">
      <c r="CM1327" s="132"/>
      <c r="CN1327" s="132"/>
      <c r="CO1327" s="137"/>
      <c r="CP1327" s="132"/>
      <c r="CQ1327" s="137"/>
    </row>
    <row r="1328" spans="91:95">
      <c r="CM1328" s="132"/>
      <c r="CN1328" s="132"/>
      <c r="CO1328" s="137"/>
      <c r="CP1328" s="132"/>
      <c r="CQ1328" s="137"/>
    </row>
    <row r="1329" spans="91:95">
      <c r="CM1329" s="132"/>
      <c r="CN1329" s="132"/>
      <c r="CO1329" s="137"/>
      <c r="CP1329" s="132"/>
      <c r="CQ1329" s="137"/>
    </row>
    <row r="1330" spans="91:95">
      <c r="CM1330" s="132"/>
      <c r="CN1330" s="132"/>
      <c r="CO1330" s="137"/>
      <c r="CP1330" s="132"/>
      <c r="CQ1330" s="137"/>
    </row>
    <row r="1331" spans="91:95">
      <c r="CM1331" s="132"/>
      <c r="CN1331" s="132"/>
      <c r="CO1331" s="137"/>
      <c r="CP1331" s="132"/>
      <c r="CQ1331" s="137"/>
    </row>
    <row r="1332" spans="91:95">
      <c r="CM1332" s="132"/>
      <c r="CN1332" s="132"/>
      <c r="CO1332" s="137"/>
      <c r="CP1332" s="132"/>
      <c r="CQ1332" s="137"/>
    </row>
    <row r="1333" spans="91:95">
      <c r="CM1333" s="132"/>
      <c r="CN1333" s="132"/>
      <c r="CO1333" s="137"/>
      <c r="CP1333" s="132"/>
      <c r="CQ1333" s="137"/>
    </row>
    <row r="1334" spans="91:95">
      <c r="CM1334" s="132"/>
      <c r="CN1334" s="132"/>
      <c r="CO1334" s="137"/>
      <c r="CP1334" s="132"/>
      <c r="CQ1334" s="137"/>
    </row>
    <row r="1335" spans="91:95">
      <c r="CM1335" s="132"/>
      <c r="CN1335" s="132"/>
      <c r="CO1335" s="137"/>
      <c r="CP1335" s="132"/>
      <c r="CQ1335" s="137"/>
    </row>
    <row r="1336" spans="91:95">
      <c r="CM1336" s="132"/>
      <c r="CN1336" s="132"/>
      <c r="CO1336" s="137"/>
      <c r="CP1336" s="132"/>
      <c r="CQ1336" s="137"/>
    </row>
    <row r="1337" spans="91:95">
      <c r="CM1337" s="132"/>
      <c r="CN1337" s="132"/>
      <c r="CO1337" s="137"/>
      <c r="CP1337" s="132"/>
      <c r="CQ1337" s="137"/>
    </row>
    <row r="1338" spans="91:95">
      <c r="CM1338" s="132"/>
      <c r="CN1338" s="132"/>
      <c r="CO1338" s="137"/>
      <c r="CP1338" s="132"/>
      <c r="CQ1338" s="137"/>
    </row>
    <row r="1339" spans="91:95">
      <c r="CM1339" s="132"/>
      <c r="CN1339" s="132"/>
      <c r="CO1339" s="137"/>
      <c r="CP1339" s="132"/>
      <c r="CQ1339" s="137"/>
    </row>
    <row r="1340" spans="91:95">
      <c r="CM1340" s="132"/>
      <c r="CN1340" s="132"/>
      <c r="CO1340" s="137"/>
      <c r="CP1340" s="132"/>
      <c r="CQ1340" s="137"/>
    </row>
    <row r="1341" spans="91:95">
      <c r="CM1341" s="132"/>
      <c r="CN1341" s="132"/>
      <c r="CO1341" s="137"/>
      <c r="CP1341" s="132"/>
      <c r="CQ1341" s="137"/>
    </row>
    <row r="1342" spans="91:95">
      <c r="CM1342" s="132"/>
      <c r="CN1342" s="132"/>
      <c r="CO1342" s="137"/>
      <c r="CP1342" s="132"/>
      <c r="CQ1342" s="137"/>
    </row>
    <row r="1343" spans="91:95">
      <c r="CM1343" s="132"/>
      <c r="CN1343" s="132"/>
      <c r="CO1343" s="137"/>
      <c r="CP1343" s="132"/>
      <c r="CQ1343" s="137"/>
    </row>
    <row r="1344" spans="91:95">
      <c r="CM1344" s="132"/>
      <c r="CN1344" s="132"/>
      <c r="CO1344" s="137"/>
      <c r="CP1344" s="132"/>
      <c r="CQ1344" s="137"/>
    </row>
    <row r="1345" spans="91:95">
      <c r="CM1345" s="132"/>
      <c r="CN1345" s="132"/>
      <c r="CO1345" s="137"/>
      <c r="CP1345" s="132"/>
      <c r="CQ1345" s="137"/>
    </row>
    <row r="1346" spans="91:95">
      <c r="CM1346" s="132"/>
      <c r="CN1346" s="132"/>
      <c r="CO1346" s="137"/>
      <c r="CP1346" s="132"/>
      <c r="CQ1346" s="137"/>
    </row>
    <row r="1347" spans="91:95">
      <c r="CM1347" s="132"/>
      <c r="CN1347" s="132"/>
      <c r="CO1347" s="137"/>
      <c r="CP1347" s="132"/>
      <c r="CQ1347" s="137"/>
    </row>
    <row r="1348" spans="91:95">
      <c r="CM1348" s="132"/>
      <c r="CN1348" s="132"/>
      <c r="CO1348" s="137"/>
      <c r="CP1348" s="132"/>
      <c r="CQ1348" s="137"/>
    </row>
    <row r="1349" spans="91:95">
      <c r="CM1349" s="132"/>
      <c r="CN1349" s="132"/>
      <c r="CO1349" s="137"/>
      <c r="CP1349" s="132"/>
      <c r="CQ1349" s="137"/>
    </row>
    <row r="1350" spans="91:95">
      <c r="CM1350" s="132"/>
      <c r="CN1350" s="132"/>
      <c r="CO1350" s="137"/>
      <c r="CP1350" s="132"/>
      <c r="CQ1350" s="137"/>
    </row>
    <row r="1351" spans="91:95">
      <c r="CM1351" s="132"/>
      <c r="CN1351" s="132"/>
      <c r="CO1351" s="137"/>
      <c r="CP1351" s="132"/>
      <c r="CQ1351" s="137"/>
    </row>
    <row r="1352" spans="91:95">
      <c r="CM1352" s="132"/>
      <c r="CN1352" s="132"/>
      <c r="CO1352" s="137"/>
      <c r="CP1352" s="132"/>
      <c r="CQ1352" s="137"/>
    </row>
    <row r="1353" spans="91:95">
      <c r="CM1353" s="132"/>
      <c r="CN1353" s="132"/>
      <c r="CO1353" s="137"/>
      <c r="CP1353" s="132"/>
      <c r="CQ1353" s="137"/>
    </row>
    <row r="1354" spans="91:95">
      <c r="CM1354" s="132"/>
      <c r="CN1354" s="132"/>
      <c r="CO1354" s="137"/>
      <c r="CP1354" s="132"/>
      <c r="CQ1354" s="137"/>
    </row>
    <row r="1355" spans="91:95">
      <c r="CM1355" s="132"/>
      <c r="CN1355" s="132"/>
      <c r="CO1355" s="137"/>
      <c r="CP1355" s="132"/>
      <c r="CQ1355" s="137"/>
    </row>
    <row r="1356" spans="91:95">
      <c r="CM1356" s="132"/>
      <c r="CN1356" s="132"/>
      <c r="CO1356" s="137"/>
      <c r="CP1356" s="132"/>
      <c r="CQ1356" s="137"/>
    </row>
    <row r="1357" spans="91:95">
      <c r="CM1357" s="132"/>
      <c r="CN1357" s="132"/>
      <c r="CO1357" s="137"/>
      <c r="CP1357" s="132"/>
      <c r="CQ1357" s="137"/>
    </row>
    <row r="1358" spans="91:95">
      <c r="CM1358" s="132"/>
      <c r="CN1358" s="132"/>
      <c r="CO1358" s="137"/>
      <c r="CP1358" s="132"/>
      <c r="CQ1358" s="137"/>
    </row>
    <row r="1359" spans="91:95">
      <c r="CM1359" s="132"/>
      <c r="CN1359" s="132"/>
      <c r="CO1359" s="137"/>
      <c r="CP1359" s="132"/>
      <c r="CQ1359" s="137"/>
    </row>
    <row r="1360" spans="91:95">
      <c r="CM1360" s="132"/>
      <c r="CN1360" s="132"/>
      <c r="CO1360" s="137"/>
      <c r="CP1360" s="132"/>
      <c r="CQ1360" s="137"/>
    </row>
    <row r="1361" spans="91:95">
      <c r="CM1361" s="132"/>
      <c r="CN1361" s="132"/>
      <c r="CO1361" s="137"/>
      <c r="CP1361" s="132"/>
      <c r="CQ1361" s="137"/>
    </row>
    <row r="1362" spans="91:95">
      <c r="CM1362" s="132"/>
      <c r="CN1362" s="132"/>
      <c r="CO1362" s="137"/>
      <c r="CP1362" s="132"/>
      <c r="CQ1362" s="137"/>
    </row>
    <row r="1363" spans="91:95">
      <c r="CM1363" s="132"/>
      <c r="CN1363" s="132"/>
      <c r="CO1363" s="137"/>
      <c r="CP1363" s="132"/>
      <c r="CQ1363" s="137"/>
    </row>
    <row r="1364" spans="91:95">
      <c r="CM1364" s="132"/>
      <c r="CN1364" s="132"/>
      <c r="CO1364" s="137"/>
      <c r="CP1364" s="132"/>
      <c r="CQ1364" s="137"/>
    </row>
    <row r="1365" spans="91:95">
      <c r="CM1365" s="132"/>
      <c r="CN1365" s="132"/>
      <c r="CO1365" s="137"/>
      <c r="CP1365" s="132"/>
      <c r="CQ1365" s="137"/>
    </row>
    <row r="1366" spans="91:95">
      <c r="CM1366" s="132"/>
      <c r="CN1366" s="132"/>
      <c r="CO1366" s="137"/>
      <c r="CP1366" s="132"/>
      <c r="CQ1366" s="137"/>
    </row>
    <row r="1367" spans="91:95">
      <c r="CM1367" s="132"/>
      <c r="CN1367" s="132"/>
      <c r="CO1367" s="137"/>
      <c r="CP1367" s="132"/>
      <c r="CQ1367" s="137"/>
    </row>
    <row r="1368" spans="91:95">
      <c r="CM1368" s="132"/>
      <c r="CN1368" s="132"/>
      <c r="CO1368" s="137"/>
      <c r="CP1368" s="132"/>
      <c r="CQ1368" s="137"/>
    </row>
    <row r="1369" spans="91:95">
      <c r="CM1369" s="132"/>
      <c r="CN1369" s="132"/>
      <c r="CO1369" s="137"/>
      <c r="CP1369" s="132"/>
      <c r="CQ1369" s="137"/>
    </row>
    <row r="1370" spans="91:95">
      <c r="CM1370" s="132"/>
      <c r="CN1370" s="132"/>
      <c r="CO1370" s="137"/>
      <c r="CP1370" s="132"/>
      <c r="CQ1370" s="137"/>
    </row>
    <row r="1371" spans="91:95">
      <c r="CM1371" s="132"/>
      <c r="CN1371" s="132"/>
      <c r="CO1371" s="137"/>
      <c r="CP1371" s="132"/>
      <c r="CQ1371" s="137"/>
    </row>
    <row r="1372" spans="91:95">
      <c r="CM1372" s="132"/>
      <c r="CN1372" s="132"/>
      <c r="CO1372" s="137"/>
      <c r="CP1372" s="132"/>
      <c r="CQ1372" s="137"/>
    </row>
    <row r="1373" spans="91:95">
      <c r="CM1373" s="132"/>
      <c r="CN1373" s="132"/>
      <c r="CO1373" s="137"/>
      <c r="CP1373" s="132"/>
      <c r="CQ1373" s="137"/>
    </row>
    <row r="1374" spans="91:95">
      <c r="CM1374" s="132"/>
      <c r="CN1374" s="132"/>
      <c r="CO1374" s="137"/>
      <c r="CP1374" s="132"/>
      <c r="CQ1374" s="137"/>
    </row>
    <row r="1375" spans="91:95">
      <c r="CM1375" s="132"/>
      <c r="CN1375" s="132"/>
      <c r="CO1375" s="137"/>
      <c r="CP1375" s="132"/>
      <c r="CQ1375" s="137"/>
    </row>
    <row r="1376" spans="91:95">
      <c r="CM1376" s="132"/>
      <c r="CN1376" s="132"/>
      <c r="CO1376" s="137"/>
      <c r="CP1376" s="132"/>
      <c r="CQ1376" s="137"/>
    </row>
    <row r="1377" spans="91:95">
      <c r="CM1377" s="132"/>
      <c r="CN1377" s="132"/>
      <c r="CO1377" s="137"/>
      <c r="CP1377" s="132"/>
      <c r="CQ1377" s="137"/>
    </row>
    <row r="1378" spans="91:95">
      <c r="CM1378" s="132"/>
      <c r="CN1378" s="132"/>
      <c r="CO1378" s="137"/>
      <c r="CP1378" s="132"/>
      <c r="CQ1378" s="137"/>
    </row>
    <row r="1379" spans="91:95">
      <c r="CM1379" s="132"/>
      <c r="CN1379" s="132"/>
      <c r="CO1379" s="137"/>
      <c r="CP1379" s="132"/>
      <c r="CQ1379" s="137"/>
    </row>
    <row r="1380" spans="91:95">
      <c r="CM1380" s="132"/>
      <c r="CN1380" s="132"/>
      <c r="CO1380" s="137"/>
      <c r="CP1380" s="132"/>
      <c r="CQ1380" s="137"/>
    </row>
    <row r="1381" spans="91:95">
      <c r="CM1381" s="132"/>
      <c r="CN1381" s="132"/>
      <c r="CO1381" s="137"/>
      <c r="CP1381" s="132"/>
      <c r="CQ1381" s="137"/>
    </row>
    <row r="1382" spans="91:95">
      <c r="CM1382" s="132"/>
      <c r="CN1382" s="132"/>
      <c r="CO1382" s="137"/>
      <c r="CP1382" s="132"/>
      <c r="CQ1382" s="137"/>
    </row>
    <row r="1383" spans="91:95">
      <c r="CM1383" s="132"/>
      <c r="CN1383" s="132"/>
      <c r="CO1383" s="137"/>
      <c r="CP1383" s="132"/>
      <c r="CQ1383" s="137"/>
    </row>
    <row r="1384" spans="91:95">
      <c r="CM1384" s="132"/>
      <c r="CN1384" s="132"/>
      <c r="CO1384" s="137"/>
      <c r="CP1384" s="132"/>
      <c r="CQ1384" s="137"/>
    </row>
    <row r="1385" spans="91:95">
      <c r="CM1385" s="132"/>
      <c r="CN1385" s="132"/>
      <c r="CO1385" s="137"/>
      <c r="CP1385" s="132"/>
      <c r="CQ1385" s="137"/>
    </row>
    <row r="1386" spans="91:95">
      <c r="CM1386" s="132"/>
      <c r="CN1386" s="132"/>
      <c r="CO1386" s="137"/>
      <c r="CP1386" s="132"/>
      <c r="CQ1386" s="137"/>
    </row>
    <row r="1387" spans="91:95">
      <c r="CM1387" s="132"/>
      <c r="CN1387" s="132"/>
      <c r="CO1387" s="137"/>
      <c r="CP1387" s="132"/>
      <c r="CQ1387" s="137"/>
    </row>
    <row r="1388" spans="91:95">
      <c r="CM1388" s="132"/>
      <c r="CN1388" s="132"/>
      <c r="CO1388" s="137"/>
      <c r="CP1388" s="132"/>
      <c r="CQ1388" s="137"/>
    </row>
    <row r="1389" spans="91:95">
      <c r="CM1389" s="132"/>
      <c r="CN1389" s="132"/>
      <c r="CO1389" s="137"/>
      <c r="CP1389" s="132"/>
      <c r="CQ1389" s="137"/>
    </row>
    <row r="1390" spans="91:95">
      <c r="CM1390" s="132"/>
      <c r="CN1390" s="132"/>
      <c r="CO1390" s="137"/>
      <c r="CP1390" s="132"/>
      <c r="CQ1390" s="137"/>
    </row>
    <row r="1391" spans="91:95">
      <c r="CM1391" s="132"/>
      <c r="CN1391" s="132"/>
      <c r="CO1391" s="137"/>
      <c r="CP1391" s="132"/>
      <c r="CQ1391" s="137"/>
    </row>
    <row r="1392" spans="91:95">
      <c r="CM1392" s="132"/>
      <c r="CN1392" s="132"/>
      <c r="CO1392" s="137"/>
      <c r="CP1392" s="132"/>
      <c r="CQ1392" s="137"/>
    </row>
    <row r="1393" spans="91:95">
      <c r="CM1393" s="132"/>
      <c r="CN1393" s="132"/>
      <c r="CO1393" s="137"/>
      <c r="CP1393" s="132"/>
      <c r="CQ1393" s="137"/>
    </row>
    <row r="1394" spans="91:95">
      <c r="CM1394" s="132"/>
      <c r="CN1394" s="132"/>
      <c r="CO1394" s="137"/>
      <c r="CP1394" s="132"/>
      <c r="CQ1394" s="137"/>
    </row>
    <row r="1395" spans="91:95">
      <c r="CM1395" s="132"/>
      <c r="CN1395" s="132"/>
      <c r="CO1395" s="137"/>
      <c r="CP1395" s="132"/>
      <c r="CQ1395" s="137"/>
    </row>
    <row r="1396" spans="91:95">
      <c r="CM1396" s="132"/>
      <c r="CN1396" s="132"/>
      <c r="CO1396" s="137"/>
      <c r="CP1396" s="132"/>
      <c r="CQ1396" s="137"/>
    </row>
    <row r="1397" spans="91:95">
      <c r="CM1397" s="132"/>
      <c r="CN1397" s="132"/>
      <c r="CO1397" s="137"/>
      <c r="CP1397" s="132"/>
      <c r="CQ1397" s="137"/>
    </row>
    <row r="1398" spans="91:95">
      <c r="CM1398" s="132"/>
      <c r="CN1398" s="132"/>
      <c r="CO1398" s="137"/>
      <c r="CP1398" s="132"/>
      <c r="CQ1398" s="137"/>
    </row>
    <row r="1399" spans="91:95">
      <c r="CM1399" s="132"/>
      <c r="CN1399" s="132"/>
      <c r="CO1399" s="137"/>
      <c r="CP1399" s="132"/>
      <c r="CQ1399" s="137"/>
    </row>
    <row r="1400" spans="91:95">
      <c r="CM1400" s="132"/>
      <c r="CN1400" s="132"/>
      <c r="CO1400" s="137"/>
      <c r="CP1400" s="132"/>
      <c r="CQ1400" s="137"/>
    </row>
    <row r="1401" spans="91:95">
      <c r="CM1401" s="132"/>
      <c r="CN1401" s="132"/>
      <c r="CO1401" s="137"/>
      <c r="CP1401" s="132"/>
      <c r="CQ1401" s="137"/>
    </row>
    <row r="1402" spans="91:95">
      <c r="CM1402" s="132"/>
      <c r="CN1402" s="132"/>
      <c r="CO1402" s="137"/>
      <c r="CP1402" s="132"/>
      <c r="CQ1402" s="137"/>
    </row>
    <row r="1403" spans="91:95">
      <c r="CM1403" s="132"/>
      <c r="CN1403" s="132"/>
      <c r="CO1403" s="137"/>
      <c r="CP1403" s="132"/>
      <c r="CQ1403" s="137"/>
    </row>
    <row r="1404" spans="91:95">
      <c r="CM1404" s="132"/>
      <c r="CN1404" s="132"/>
      <c r="CO1404" s="137"/>
      <c r="CP1404" s="132"/>
      <c r="CQ1404" s="137"/>
    </row>
    <row r="1405" spans="91:95">
      <c r="CM1405" s="132"/>
      <c r="CN1405" s="132"/>
      <c r="CO1405" s="137"/>
      <c r="CP1405" s="132"/>
      <c r="CQ1405" s="137"/>
    </row>
    <row r="1406" spans="91:95">
      <c r="CM1406" s="132"/>
      <c r="CN1406" s="132"/>
      <c r="CO1406" s="137"/>
      <c r="CP1406" s="132"/>
      <c r="CQ1406" s="137"/>
    </row>
    <row r="1407" spans="91:95">
      <c r="CM1407" s="132"/>
      <c r="CN1407" s="132"/>
      <c r="CO1407" s="137"/>
      <c r="CP1407" s="132"/>
      <c r="CQ1407" s="137"/>
    </row>
    <row r="1408" spans="91:95">
      <c r="CM1408" s="132"/>
      <c r="CN1408" s="132"/>
      <c r="CO1408" s="137"/>
      <c r="CP1408" s="132"/>
      <c r="CQ1408" s="137"/>
    </row>
    <row r="1409" spans="91:95">
      <c r="CM1409" s="132"/>
      <c r="CN1409" s="132"/>
      <c r="CO1409" s="137"/>
      <c r="CP1409" s="132"/>
      <c r="CQ1409" s="137"/>
    </row>
    <row r="1410" spans="91:95">
      <c r="CM1410" s="132"/>
      <c r="CN1410" s="132"/>
      <c r="CO1410" s="137"/>
      <c r="CP1410" s="132"/>
      <c r="CQ1410" s="137"/>
    </row>
    <row r="1411" spans="91:95">
      <c r="CM1411" s="132"/>
      <c r="CN1411" s="132"/>
      <c r="CO1411" s="137"/>
      <c r="CP1411" s="132"/>
      <c r="CQ1411" s="137"/>
    </row>
    <row r="1412" spans="91:95">
      <c r="CM1412" s="132"/>
      <c r="CN1412" s="132"/>
      <c r="CO1412" s="137"/>
      <c r="CP1412" s="132"/>
      <c r="CQ1412" s="137"/>
    </row>
    <row r="1413" spans="91:95">
      <c r="CM1413" s="132"/>
      <c r="CN1413" s="132"/>
      <c r="CO1413" s="137"/>
      <c r="CP1413" s="132"/>
      <c r="CQ1413" s="137"/>
    </row>
    <row r="1414" spans="91:95">
      <c r="CM1414" s="132"/>
      <c r="CN1414" s="132"/>
      <c r="CO1414" s="137"/>
      <c r="CP1414" s="132"/>
      <c r="CQ1414" s="137"/>
    </row>
    <row r="1415" spans="91:95">
      <c r="CM1415" s="132"/>
      <c r="CN1415" s="132"/>
      <c r="CO1415" s="137"/>
      <c r="CP1415" s="132"/>
      <c r="CQ1415" s="137"/>
    </row>
    <row r="1416" spans="91:95">
      <c r="CM1416" s="132"/>
      <c r="CN1416" s="132"/>
      <c r="CO1416" s="137"/>
      <c r="CP1416" s="132"/>
      <c r="CQ1416" s="137"/>
    </row>
    <row r="1417" spans="91:95">
      <c r="CM1417" s="132"/>
      <c r="CN1417" s="132"/>
      <c r="CO1417" s="137"/>
      <c r="CP1417" s="132"/>
      <c r="CQ1417" s="137"/>
    </row>
    <row r="1418" spans="91:95">
      <c r="CM1418" s="132"/>
      <c r="CN1418" s="132"/>
      <c r="CO1418" s="137"/>
      <c r="CP1418" s="132"/>
      <c r="CQ1418" s="137"/>
    </row>
    <row r="1419" spans="91:95">
      <c r="CM1419" s="132"/>
      <c r="CN1419" s="132"/>
      <c r="CO1419" s="137"/>
      <c r="CP1419" s="132"/>
      <c r="CQ1419" s="137"/>
    </row>
    <row r="1420" spans="91:95">
      <c r="CM1420" s="132"/>
      <c r="CN1420" s="132"/>
      <c r="CO1420" s="137"/>
      <c r="CP1420" s="132"/>
      <c r="CQ1420" s="137"/>
    </row>
    <row r="1421" spans="91:95">
      <c r="CM1421" s="132"/>
      <c r="CN1421" s="132"/>
      <c r="CO1421" s="137"/>
      <c r="CP1421" s="132"/>
      <c r="CQ1421" s="137"/>
    </row>
    <row r="1422" spans="91:95">
      <c r="CM1422" s="132"/>
      <c r="CN1422" s="132"/>
      <c r="CO1422" s="137"/>
      <c r="CP1422" s="132"/>
      <c r="CQ1422" s="137"/>
    </row>
    <row r="1423" spans="91:95">
      <c r="CM1423" s="132"/>
      <c r="CN1423" s="132"/>
      <c r="CO1423" s="137"/>
      <c r="CP1423" s="132"/>
      <c r="CQ1423" s="137"/>
    </row>
    <row r="1424" spans="91:95">
      <c r="CM1424" s="132"/>
      <c r="CN1424" s="132"/>
      <c r="CO1424" s="137"/>
      <c r="CP1424" s="132"/>
      <c r="CQ1424" s="137"/>
    </row>
    <row r="1425" spans="91:95">
      <c r="CM1425" s="132"/>
      <c r="CN1425" s="132"/>
      <c r="CO1425" s="137"/>
      <c r="CP1425" s="132"/>
      <c r="CQ1425" s="137"/>
    </row>
    <row r="1426" spans="91:95">
      <c r="CM1426" s="132"/>
      <c r="CN1426" s="132"/>
      <c r="CO1426" s="137"/>
      <c r="CP1426" s="132"/>
      <c r="CQ1426" s="137"/>
    </row>
    <row r="1427" spans="91:95">
      <c r="CM1427" s="132"/>
      <c r="CN1427" s="132"/>
      <c r="CO1427" s="137"/>
      <c r="CP1427" s="132"/>
      <c r="CQ1427" s="137"/>
    </row>
    <row r="1428" spans="91:95">
      <c r="CM1428" s="132"/>
      <c r="CN1428" s="132"/>
      <c r="CO1428" s="137"/>
      <c r="CP1428" s="132"/>
      <c r="CQ1428" s="137"/>
    </row>
    <row r="1429" spans="91:95">
      <c r="CM1429" s="132"/>
      <c r="CN1429" s="132"/>
      <c r="CO1429" s="137"/>
      <c r="CP1429" s="132"/>
      <c r="CQ1429" s="137"/>
    </row>
    <row r="1430" spans="91:95">
      <c r="CM1430" s="132"/>
      <c r="CN1430" s="132"/>
      <c r="CO1430" s="137"/>
      <c r="CP1430" s="132"/>
      <c r="CQ1430" s="137"/>
    </row>
    <row r="1431" spans="91:95">
      <c r="CM1431" s="132"/>
      <c r="CN1431" s="132"/>
      <c r="CO1431" s="137"/>
      <c r="CP1431" s="132"/>
      <c r="CQ1431" s="137"/>
    </row>
    <row r="1432" spans="91:95">
      <c r="CM1432" s="132"/>
      <c r="CN1432" s="132"/>
      <c r="CO1432" s="137"/>
      <c r="CP1432" s="132"/>
      <c r="CQ1432" s="137"/>
    </row>
    <row r="1433" spans="91:95">
      <c r="CM1433" s="132"/>
      <c r="CN1433" s="132"/>
      <c r="CO1433" s="137"/>
      <c r="CP1433" s="132"/>
      <c r="CQ1433" s="137"/>
    </row>
    <row r="1434" spans="91:95">
      <c r="CM1434" s="132"/>
      <c r="CN1434" s="132"/>
      <c r="CO1434" s="137"/>
      <c r="CP1434" s="132"/>
      <c r="CQ1434" s="137"/>
    </row>
    <row r="1435" spans="91:95">
      <c r="CM1435" s="132"/>
      <c r="CN1435" s="132"/>
      <c r="CO1435" s="137"/>
      <c r="CP1435" s="132"/>
      <c r="CQ1435" s="137"/>
    </row>
    <row r="1436" spans="91:95">
      <c r="CM1436" s="132"/>
      <c r="CN1436" s="132"/>
      <c r="CO1436" s="137"/>
      <c r="CP1436" s="132"/>
      <c r="CQ1436" s="137"/>
    </row>
    <row r="1437" spans="91:95">
      <c r="CM1437" s="132"/>
      <c r="CN1437" s="132"/>
      <c r="CO1437" s="137"/>
      <c r="CP1437" s="132"/>
      <c r="CQ1437" s="137"/>
    </row>
    <row r="1438" spans="91:95">
      <c r="CM1438" s="132"/>
      <c r="CN1438" s="132"/>
      <c r="CO1438" s="137"/>
      <c r="CP1438" s="132"/>
      <c r="CQ1438" s="137"/>
    </row>
    <row r="1439" spans="91:95">
      <c r="CM1439" s="132"/>
      <c r="CN1439" s="132"/>
      <c r="CO1439" s="137"/>
      <c r="CP1439" s="132"/>
      <c r="CQ1439" s="137"/>
    </row>
    <row r="1440" spans="91:95">
      <c r="CM1440" s="132"/>
      <c r="CN1440" s="132"/>
      <c r="CO1440" s="137"/>
      <c r="CP1440" s="132"/>
      <c r="CQ1440" s="137"/>
    </row>
    <row r="1441" spans="91:95">
      <c r="CM1441" s="132"/>
      <c r="CN1441" s="132"/>
      <c r="CO1441" s="137"/>
      <c r="CP1441" s="132"/>
      <c r="CQ1441" s="137"/>
    </row>
    <row r="1442" spans="91:95">
      <c r="CM1442" s="132"/>
      <c r="CN1442" s="132"/>
      <c r="CO1442" s="137"/>
      <c r="CP1442" s="132"/>
      <c r="CQ1442" s="137"/>
    </row>
    <row r="1443" spans="91:95">
      <c r="CM1443" s="132"/>
      <c r="CN1443" s="132"/>
      <c r="CO1443" s="137"/>
      <c r="CP1443" s="132"/>
      <c r="CQ1443" s="137"/>
    </row>
    <row r="1444" spans="91:95">
      <c r="CM1444" s="132"/>
      <c r="CN1444" s="132"/>
      <c r="CO1444" s="137"/>
      <c r="CP1444" s="132"/>
      <c r="CQ1444" s="137"/>
    </row>
    <row r="1445" spans="91:95">
      <c r="CM1445" s="132"/>
      <c r="CN1445" s="132"/>
      <c r="CO1445" s="137"/>
      <c r="CP1445" s="132"/>
      <c r="CQ1445" s="137"/>
    </row>
    <row r="1446" spans="91:95">
      <c r="CM1446" s="132"/>
      <c r="CN1446" s="132"/>
      <c r="CO1446" s="137"/>
      <c r="CP1446" s="132"/>
      <c r="CQ1446" s="137"/>
    </row>
    <row r="1447" spans="91:95">
      <c r="CM1447" s="132"/>
      <c r="CN1447" s="132"/>
      <c r="CO1447" s="137"/>
      <c r="CP1447" s="132"/>
      <c r="CQ1447" s="137"/>
    </row>
    <row r="1448" spans="91:95">
      <c r="CM1448" s="132"/>
      <c r="CN1448" s="132"/>
      <c r="CO1448" s="137"/>
      <c r="CP1448" s="132"/>
      <c r="CQ1448" s="137"/>
    </row>
    <row r="1449" spans="91:95">
      <c r="CM1449" s="132"/>
      <c r="CN1449" s="132"/>
      <c r="CO1449" s="137"/>
      <c r="CP1449" s="132"/>
      <c r="CQ1449" s="137"/>
    </row>
    <row r="1450" spans="91:95">
      <c r="CM1450" s="132"/>
      <c r="CN1450" s="132"/>
      <c r="CO1450" s="137"/>
      <c r="CP1450" s="132"/>
      <c r="CQ1450" s="137"/>
    </row>
    <row r="1451" spans="91:95">
      <c r="CM1451" s="132"/>
      <c r="CN1451" s="132"/>
      <c r="CO1451" s="137"/>
      <c r="CP1451" s="132"/>
      <c r="CQ1451" s="137"/>
    </row>
    <row r="1452" spans="91:95">
      <c r="CM1452" s="132"/>
      <c r="CN1452" s="132"/>
      <c r="CO1452" s="137"/>
      <c r="CP1452" s="132"/>
      <c r="CQ1452" s="137"/>
    </row>
    <row r="1453" spans="91:95">
      <c r="CM1453" s="132"/>
      <c r="CN1453" s="132"/>
      <c r="CO1453" s="137"/>
      <c r="CP1453" s="132"/>
      <c r="CQ1453" s="137"/>
    </row>
    <row r="1454" spans="91:95">
      <c r="CM1454" s="132"/>
      <c r="CN1454" s="132"/>
      <c r="CO1454" s="137"/>
      <c r="CP1454" s="132"/>
      <c r="CQ1454" s="137"/>
    </row>
    <row r="1455" spans="91:95">
      <c r="CM1455" s="132"/>
      <c r="CN1455" s="132"/>
      <c r="CO1455" s="137"/>
      <c r="CP1455" s="132"/>
      <c r="CQ1455" s="137"/>
    </row>
    <row r="1456" spans="91:95">
      <c r="CM1456" s="132"/>
      <c r="CN1456" s="132"/>
      <c r="CO1456" s="137"/>
      <c r="CP1456" s="132"/>
      <c r="CQ1456" s="137"/>
    </row>
    <row r="1457" spans="91:95">
      <c r="CM1457" s="132"/>
      <c r="CN1457" s="132"/>
      <c r="CO1457" s="137"/>
      <c r="CP1457" s="132"/>
      <c r="CQ1457" s="137"/>
    </row>
    <row r="1458" spans="91:95">
      <c r="CM1458" s="132"/>
      <c r="CN1458" s="132"/>
      <c r="CO1458" s="137"/>
      <c r="CP1458" s="132"/>
      <c r="CQ1458" s="137"/>
    </row>
    <row r="1459" spans="91:95">
      <c r="CM1459" s="132"/>
      <c r="CN1459" s="132"/>
      <c r="CO1459" s="137"/>
      <c r="CP1459" s="132"/>
      <c r="CQ1459" s="137"/>
    </row>
    <row r="1460" spans="91:95">
      <c r="CM1460" s="132"/>
      <c r="CN1460" s="132"/>
      <c r="CO1460" s="137"/>
      <c r="CP1460" s="132"/>
      <c r="CQ1460" s="137"/>
    </row>
    <row r="1461" spans="91:95">
      <c r="CM1461" s="132"/>
      <c r="CN1461" s="132"/>
      <c r="CO1461" s="137"/>
      <c r="CP1461" s="132"/>
      <c r="CQ1461" s="137"/>
    </row>
    <row r="1462" spans="91:95">
      <c r="CM1462" s="132"/>
      <c r="CN1462" s="132"/>
      <c r="CO1462" s="137"/>
      <c r="CP1462" s="132"/>
      <c r="CQ1462" s="137"/>
    </row>
    <row r="1463" spans="91:95">
      <c r="CM1463" s="132"/>
      <c r="CN1463" s="132"/>
      <c r="CO1463" s="137"/>
      <c r="CP1463" s="132"/>
      <c r="CQ1463" s="137"/>
    </row>
    <row r="1464" spans="91:95">
      <c r="CM1464" s="132"/>
      <c r="CN1464" s="132"/>
      <c r="CO1464" s="137"/>
      <c r="CP1464" s="132"/>
      <c r="CQ1464" s="137"/>
    </row>
    <row r="1465" spans="91:95">
      <c r="CM1465" s="132"/>
      <c r="CN1465" s="132"/>
      <c r="CO1465" s="137"/>
      <c r="CP1465" s="132"/>
      <c r="CQ1465" s="137"/>
    </row>
    <row r="1466" spans="91:95">
      <c r="CM1466" s="132"/>
      <c r="CN1466" s="132"/>
      <c r="CO1466" s="137"/>
      <c r="CP1466" s="132"/>
      <c r="CQ1466" s="137"/>
    </row>
    <row r="1467" spans="91:95">
      <c r="CM1467" s="132"/>
      <c r="CN1467" s="132"/>
      <c r="CO1467" s="137"/>
      <c r="CP1467" s="132"/>
      <c r="CQ1467" s="137"/>
    </row>
    <row r="1468" spans="91:95">
      <c r="CM1468" s="132"/>
      <c r="CN1468" s="132"/>
      <c r="CO1468" s="137"/>
      <c r="CP1468" s="132"/>
      <c r="CQ1468" s="137"/>
    </row>
    <row r="1469" spans="91:95">
      <c r="CM1469" s="132"/>
      <c r="CN1469" s="132"/>
      <c r="CO1469" s="137"/>
      <c r="CP1469" s="132"/>
      <c r="CQ1469" s="137"/>
    </row>
    <row r="1470" spans="91:95">
      <c r="CM1470" s="132"/>
      <c r="CN1470" s="132"/>
      <c r="CO1470" s="137"/>
      <c r="CP1470" s="132"/>
      <c r="CQ1470" s="137"/>
    </row>
    <row r="1471" spans="91:95">
      <c r="CM1471" s="132"/>
      <c r="CN1471" s="132"/>
      <c r="CO1471" s="137"/>
      <c r="CP1471" s="132"/>
      <c r="CQ1471" s="137"/>
    </row>
    <row r="1472" spans="91:95">
      <c r="CM1472" s="132"/>
      <c r="CN1472" s="132"/>
      <c r="CO1472" s="137"/>
      <c r="CP1472" s="132"/>
      <c r="CQ1472" s="137"/>
    </row>
    <row r="1473" spans="91:95">
      <c r="CM1473" s="132"/>
      <c r="CN1473" s="132"/>
      <c r="CO1473" s="137"/>
      <c r="CP1473" s="132"/>
      <c r="CQ1473" s="137"/>
    </row>
    <row r="1474" spans="91:95">
      <c r="CM1474" s="132"/>
      <c r="CN1474" s="132"/>
      <c r="CO1474" s="137"/>
      <c r="CP1474" s="132"/>
      <c r="CQ1474" s="137"/>
    </row>
    <row r="1475" spans="91:95">
      <c r="CM1475" s="132"/>
      <c r="CN1475" s="132"/>
      <c r="CO1475" s="137"/>
      <c r="CP1475" s="132"/>
      <c r="CQ1475" s="137"/>
    </row>
    <row r="1476" spans="91:95">
      <c r="CM1476" s="132"/>
      <c r="CN1476" s="132"/>
      <c r="CO1476" s="137"/>
      <c r="CP1476" s="132"/>
      <c r="CQ1476" s="137"/>
    </row>
    <row r="1477" spans="91:95">
      <c r="CM1477" s="132"/>
      <c r="CN1477" s="132"/>
      <c r="CO1477" s="137"/>
      <c r="CP1477" s="132"/>
      <c r="CQ1477" s="137"/>
    </row>
    <row r="1478" spans="91:95">
      <c r="CM1478" s="132"/>
      <c r="CN1478" s="132"/>
      <c r="CO1478" s="137"/>
      <c r="CP1478" s="132"/>
      <c r="CQ1478" s="137"/>
    </row>
    <row r="1479" spans="91:95">
      <c r="CM1479" s="132"/>
      <c r="CN1479" s="132"/>
      <c r="CO1479" s="137"/>
      <c r="CP1479" s="132"/>
      <c r="CQ1479" s="137"/>
    </row>
    <row r="1480" spans="91:95">
      <c r="CM1480" s="132"/>
      <c r="CN1480" s="132"/>
      <c r="CO1480" s="137"/>
      <c r="CP1480" s="132"/>
      <c r="CQ1480" s="137"/>
    </row>
    <row r="1481" spans="91:95">
      <c r="CM1481" s="132"/>
      <c r="CN1481" s="132"/>
      <c r="CO1481" s="137"/>
      <c r="CP1481" s="132"/>
      <c r="CQ1481" s="137"/>
    </row>
    <row r="1482" spans="91:95">
      <c r="CM1482" s="132"/>
      <c r="CN1482" s="132"/>
      <c r="CO1482" s="137"/>
      <c r="CP1482" s="132"/>
      <c r="CQ1482" s="137"/>
    </row>
    <row r="1483" spans="91:95">
      <c r="CM1483" s="132"/>
      <c r="CN1483" s="132"/>
      <c r="CO1483" s="137"/>
      <c r="CP1483" s="132"/>
      <c r="CQ1483" s="137"/>
    </row>
    <row r="1484" spans="91:95">
      <c r="CM1484" s="132"/>
      <c r="CN1484" s="132"/>
      <c r="CO1484" s="137"/>
      <c r="CP1484" s="132"/>
      <c r="CQ1484" s="137"/>
    </row>
    <row r="1485" spans="91:95">
      <c r="CM1485" s="132"/>
      <c r="CN1485" s="132"/>
      <c r="CO1485" s="137"/>
      <c r="CP1485" s="132"/>
      <c r="CQ1485" s="137"/>
    </row>
    <row r="1486" spans="91:95">
      <c r="CM1486" s="132"/>
      <c r="CN1486" s="132"/>
      <c r="CO1486" s="137"/>
      <c r="CP1486" s="132"/>
      <c r="CQ1486" s="137"/>
    </row>
    <row r="1487" spans="91:95">
      <c r="CM1487" s="132"/>
      <c r="CN1487" s="132"/>
      <c r="CO1487" s="137"/>
      <c r="CP1487" s="132"/>
      <c r="CQ1487" s="137"/>
    </row>
    <row r="1488" spans="91:95">
      <c r="CM1488" s="132"/>
      <c r="CN1488" s="132"/>
      <c r="CO1488" s="137"/>
      <c r="CP1488" s="132"/>
      <c r="CQ1488" s="137"/>
    </row>
    <row r="1489" spans="91:95">
      <c r="CM1489" s="132"/>
      <c r="CN1489" s="132"/>
      <c r="CO1489" s="137"/>
      <c r="CP1489" s="132"/>
      <c r="CQ1489" s="137"/>
    </row>
    <row r="1490" spans="91:95">
      <c r="CM1490" s="132"/>
      <c r="CN1490" s="132"/>
      <c r="CO1490" s="137"/>
      <c r="CP1490" s="132"/>
      <c r="CQ1490" s="137"/>
    </row>
    <row r="1491" spans="91:95">
      <c r="CM1491" s="132"/>
      <c r="CN1491" s="132"/>
      <c r="CO1491" s="137"/>
      <c r="CP1491" s="132"/>
      <c r="CQ1491" s="137"/>
    </row>
    <row r="1492" spans="91:95">
      <c r="CM1492" s="132"/>
      <c r="CN1492" s="132"/>
      <c r="CO1492" s="137"/>
      <c r="CP1492" s="132"/>
      <c r="CQ1492" s="137"/>
    </row>
    <row r="1493" spans="91:95">
      <c r="CM1493" s="132"/>
      <c r="CN1493" s="132"/>
      <c r="CO1493" s="137"/>
      <c r="CP1493" s="132"/>
      <c r="CQ1493" s="137"/>
    </row>
    <row r="1494" spans="91:95">
      <c r="CM1494" s="132"/>
      <c r="CN1494" s="132"/>
      <c r="CO1494" s="137"/>
      <c r="CP1494" s="132"/>
      <c r="CQ1494" s="137"/>
    </row>
    <row r="1495" spans="91:95">
      <c r="CM1495" s="132"/>
      <c r="CN1495" s="132"/>
      <c r="CO1495" s="137"/>
      <c r="CP1495" s="132"/>
      <c r="CQ1495" s="137"/>
    </row>
    <row r="1496" spans="91:95">
      <c r="CM1496" s="132"/>
      <c r="CN1496" s="132"/>
      <c r="CO1496" s="137"/>
      <c r="CP1496" s="132"/>
      <c r="CQ1496" s="137"/>
    </row>
    <row r="1497" spans="91:95">
      <c r="CM1497" s="132"/>
      <c r="CN1497" s="132"/>
      <c r="CO1497" s="137"/>
      <c r="CP1497" s="132"/>
      <c r="CQ1497" s="137"/>
    </row>
    <row r="1498" spans="91:95">
      <c r="CM1498" s="132"/>
      <c r="CN1498" s="132"/>
      <c r="CO1498" s="137"/>
      <c r="CP1498" s="132"/>
      <c r="CQ1498" s="137"/>
    </row>
    <row r="1499" spans="91:95">
      <c r="CM1499" s="132"/>
      <c r="CN1499" s="132"/>
      <c r="CO1499" s="137"/>
      <c r="CP1499" s="132"/>
      <c r="CQ1499" s="137"/>
    </row>
    <row r="1500" spans="91:95">
      <c r="CM1500" s="132"/>
      <c r="CN1500" s="132"/>
      <c r="CO1500" s="137"/>
      <c r="CP1500" s="132"/>
      <c r="CQ1500" s="137"/>
    </row>
    <row r="1501" spans="91:95">
      <c r="CM1501" s="132"/>
      <c r="CN1501" s="132"/>
      <c r="CO1501" s="137"/>
      <c r="CP1501" s="132"/>
      <c r="CQ1501" s="137"/>
    </row>
    <row r="1502" spans="91:95">
      <c r="CM1502" s="132"/>
      <c r="CN1502" s="132"/>
      <c r="CO1502" s="137"/>
      <c r="CP1502" s="132"/>
      <c r="CQ1502" s="137"/>
    </row>
    <row r="1503" spans="91:95">
      <c r="CM1503" s="132"/>
      <c r="CN1503" s="132"/>
      <c r="CO1503" s="137"/>
      <c r="CP1503" s="132"/>
      <c r="CQ1503" s="137"/>
    </row>
    <row r="1504" spans="91:95">
      <c r="CM1504" s="132"/>
      <c r="CN1504" s="132"/>
      <c r="CO1504" s="137"/>
      <c r="CP1504" s="132"/>
      <c r="CQ1504" s="137"/>
    </row>
    <row r="1505" spans="91:95">
      <c r="CM1505" s="132"/>
      <c r="CN1505" s="132"/>
      <c r="CO1505" s="137"/>
      <c r="CP1505" s="132"/>
      <c r="CQ1505" s="137"/>
    </row>
    <row r="1506" spans="91:95">
      <c r="CM1506" s="132"/>
      <c r="CN1506" s="132"/>
      <c r="CO1506" s="137"/>
      <c r="CP1506" s="132"/>
      <c r="CQ1506" s="137"/>
    </row>
    <row r="1507" spans="91:95">
      <c r="CM1507" s="132"/>
      <c r="CN1507" s="132"/>
      <c r="CO1507" s="137"/>
      <c r="CP1507" s="132"/>
      <c r="CQ1507" s="137"/>
    </row>
    <row r="1508" spans="91:95">
      <c r="CM1508" s="132"/>
      <c r="CN1508" s="132"/>
      <c r="CO1508" s="137"/>
      <c r="CP1508" s="132"/>
      <c r="CQ1508" s="137"/>
    </row>
    <row r="1509" spans="91:95">
      <c r="CM1509" s="132"/>
      <c r="CN1509" s="132"/>
      <c r="CO1509" s="137"/>
      <c r="CP1509" s="132"/>
      <c r="CQ1509" s="137"/>
    </row>
    <row r="1510" spans="91:95">
      <c r="CM1510" s="132"/>
      <c r="CN1510" s="132"/>
      <c r="CO1510" s="137"/>
      <c r="CP1510" s="132"/>
      <c r="CQ1510" s="137"/>
    </row>
    <row r="1511" spans="91:95">
      <c r="CM1511" s="132"/>
      <c r="CN1511" s="132"/>
      <c r="CO1511" s="137"/>
      <c r="CP1511" s="132"/>
      <c r="CQ1511" s="137"/>
    </row>
    <row r="1512" spans="91:95">
      <c r="CM1512" s="132"/>
      <c r="CN1512" s="132"/>
      <c r="CO1512" s="137"/>
      <c r="CP1512" s="132"/>
      <c r="CQ1512" s="137"/>
    </row>
    <row r="1513" spans="91:95">
      <c r="CM1513" s="132"/>
      <c r="CN1513" s="132"/>
      <c r="CO1513" s="137"/>
      <c r="CP1513" s="132"/>
      <c r="CQ1513" s="137"/>
    </row>
    <row r="1514" spans="91:95">
      <c r="CM1514" s="132"/>
      <c r="CN1514" s="132"/>
      <c r="CO1514" s="137"/>
      <c r="CP1514" s="132"/>
      <c r="CQ1514" s="137"/>
    </row>
    <row r="1515" spans="91:95">
      <c r="CM1515" s="132"/>
      <c r="CN1515" s="132"/>
      <c r="CO1515" s="137"/>
      <c r="CP1515" s="132"/>
      <c r="CQ1515" s="137"/>
    </row>
    <row r="1516" spans="91:95">
      <c r="CM1516" s="132"/>
      <c r="CN1516" s="132"/>
      <c r="CO1516" s="137"/>
      <c r="CP1516" s="132"/>
      <c r="CQ1516" s="137"/>
    </row>
    <row r="1517" spans="91:95">
      <c r="CM1517" s="132"/>
      <c r="CN1517" s="132"/>
      <c r="CO1517" s="137"/>
      <c r="CP1517" s="132"/>
      <c r="CQ1517" s="137"/>
    </row>
    <row r="1518" spans="91:95">
      <c r="CM1518" s="132"/>
      <c r="CN1518" s="132"/>
      <c r="CO1518" s="137"/>
      <c r="CP1518" s="132"/>
      <c r="CQ1518" s="137"/>
    </row>
    <row r="1519" spans="91:95">
      <c r="CM1519" s="132"/>
      <c r="CN1519" s="132"/>
      <c r="CO1519" s="137"/>
      <c r="CP1519" s="132"/>
      <c r="CQ1519" s="137"/>
    </row>
    <row r="1520" spans="91:95">
      <c r="CM1520" s="132"/>
      <c r="CN1520" s="132"/>
      <c r="CO1520" s="137"/>
      <c r="CP1520" s="132"/>
      <c r="CQ1520" s="137"/>
    </row>
    <row r="1521" spans="91:95">
      <c r="CM1521" s="132"/>
      <c r="CN1521" s="132"/>
      <c r="CO1521" s="137"/>
      <c r="CP1521" s="132"/>
      <c r="CQ1521" s="137"/>
    </row>
    <row r="1522" spans="91:95">
      <c r="CM1522" s="132"/>
      <c r="CN1522" s="132"/>
      <c r="CO1522" s="137"/>
      <c r="CP1522" s="132"/>
      <c r="CQ1522" s="137"/>
    </row>
    <row r="1523" spans="91:95">
      <c r="CM1523" s="132"/>
      <c r="CN1523" s="132"/>
      <c r="CO1523" s="137"/>
      <c r="CP1523" s="132"/>
      <c r="CQ1523" s="137"/>
    </row>
    <row r="1524" spans="91:95">
      <c r="CM1524" s="132"/>
      <c r="CN1524" s="132"/>
      <c r="CO1524" s="137"/>
      <c r="CP1524" s="132"/>
      <c r="CQ1524" s="137"/>
    </row>
    <row r="1525" spans="91:95">
      <c r="CM1525" s="132"/>
      <c r="CN1525" s="132"/>
      <c r="CO1525" s="137"/>
      <c r="CP1525" s="132"/>
      <c r="CQ1525" s="137"/>
    </row>
    <row r="1526" spans="91:95">
      <c r="CM1526" s="132"/>
      <c r="CN1526" s="132"/>
      <c r="CO1526" s="137"/>
      <c r="CP1526" s="132"/>
      <c r="CQ1526" s="137"/>
    </row>
    <row r="1527" spans="91:95">
      <c r="CM1527" s="132"/>
      <c r="CN1527" s="132"/>
      <c r="CO1527" s="137"/>
      <c r="CP1527" s="132"/>
      <c r="CQ1527" s="137"/>
    </row>
    <row r="1528" spans="91:95">
      <c r="CM1528" s="132"/>
      <c r="CN1528" s="132"/>
      <c r="CO1528" s="137"/>
      <c r="CP1528" s="132"/>
      <c r="CQ1528" s="137"/>
    </row>
    <row r="1529" spans="91:95">
      <c r="CM1529" s="132"/>
      <c r="CN1529" s="132"/>
      <c r="CO1529" s="137"/>
      <c r="CP1529" s="132"/>
      <c r="CQ1529" s="137"/>
    </row>
    <row r="1530" spans="91:95">
      <c r="CM1530" s="132"/>
      <c r="CN1530" s="132"/>
      <c r="CO1530" s="137"/>
      <c r="CP1530" s="132"/>
      <c r="CQ1530" s="137"/>
    </row>
    <row r="1531" spans="91:95">
      <c r="CM1531" s="132"/>
      <c r="CN1531" s="132"/>
      <c r="CO1531" s="137"/>
      <c r="CP1531" s="132"/>
      <c r="CQ1531" s="137"/>
    </row>
    <row r="1532" spans="91:95">
      <c r="CM1532" s="132"/>
      <c r="CN1532" s="132"/>
      <c r="CO1532" s="137"/>
      <c r="CP1532" s="132"/>
      <c r="CQ1532" s="137"/>
    </row>
    <row r="1533" spans="91:95">
      <c r="CM1533" s="132"/>
      <c r="CN1533" s="132"/>
      <c r="CO1533" s="137"/>
      <c r="CP1533" s="132"/>
      <c r="CQ1533" s="137"/>
    </row>
    <row r="1534" spans="91:95">
      <c r="CM1534" s="132"/>
      <c r="CN1534" s="132"/>
      <c r="CO1534" s="137"/>
      <c r="CP1534" s="132"/>
      <c r="CQ1534" s="137"/>
    </row>
    <row r="1535" spans="91:95">
      <c r="CM1535" s="132"/>
      <c r="CN1535" s="132"/>
      <c r="CO1535" s="137"/>
      <c r="CP1535" s="132"/>
      <c r="CQ1535" s="137"/>
    </row>
    <row r="1536" spans="91:95">
      <c r="CM1536" s="132"/>
      <c r="CN1536" s="132"/>
      <c r="CO1536" s="137"/>
      <c r="CP1536" s="132"/>
      <c r="CQ1536" s="137"/>
    </row>
    <row r="1537" spans="91:95">
      <c r="CM1537" s="132"/>
      <c r="CN1537" s="132"/>
      <c r="CO1537" s="137"/>
      <c r="CP1537" s="132"/>
      <c r="CQ1537" s="137"/>
    </row>
    <row r="1538" spans="91:95">
      <c r="CM1538" s="132"/>
      <c r="CN1538" s="132"/>
      <c r="CO1538" s="137"/>
      <c r="CP1538" s="132"/>
      <c r="CQ1538" s="137"/>
    </row>
    <row r="1539" spans="91:95">
      <c r="CM1539" s="132"/>
      <c r="CN1539" s="132"/>
      <c r="CO1539" s="137"/>
      <c r="CP1539" s="132"/>
      <c r="CQ1539" s="137"/>
    </row>
    <row r="1540" spans="91:95">
      <c r="CM1540" s="132"/>
      <c r="CN1540" s="132"/>
      <c r="CO1540" s="137"/>
      <c r="CP1540" s="132"/>
      <c r="CQ1540" s="137"/>
    </row>
    <row r="1541" spans="91:95">
      <c r="CM1541" s="132"/>
      <c r="CN1541" s="132"/>
      <c r="CO1541" s="137"/>
      <c r="CP1541" s="132"/>
      <c r="CQ1541" s="137"/>
    </row>
    <row r="1542" spans="91:95">
      <c r="CM1542" s="132"/>
      <c r="CN1542" s="132"/>
      <c r="CO1542" s="137"/>
      <c r="CP1542" s="132"/>
      <c r="CQ1542" s="137"/>
    </row>
    <row r="1543" spans="91:95">
      <c r="CM1543" s="132"/>
      <c r="CN1543" s="132"/>
      <c r="CO1543" s="137"/>
      <c r="CP1543" s="132"/>
      <c r="CQ1543" s="137"/>
    </row>
    <row r="1544" spans="91:95">
      <c r="CM1544" s="132"/>
      <c r="CN1544" s="132"/>
      <c r="CO1544" s="137"/>
      <c r="CP1544" s="132"/>
      <c r="CQ1544" s="137"/>
    </row>
    <row r="1545" spans="91:95">
      <c r="CM1545" s="132"/>
      <c r="CN1545" s="132"/>
      <c r="CO1545" s="137"/>
      <c r="CP1545" s="132"/>
      <c r="CQ1545" s="137"/>
    </row>
    <row r="1546" spans="91:95">
      <c r="CM1546" s="132"/>
      <c r="CN1546" s="132"/>
      <c r="CO1546" s="137"/>
      <c r="CP1546" s="132"/>
      <c r="CQ1546" s="137"/>
    </row>
    <row r="1547" spans="91:95">
      <c r="CM1547" s="132"/>
      <c r="CN1547" s="132"/>
      <c r="CO1547" s="137"/>
      <c r="CP1547" s="132"/>
      <c r="CQ1547" s="137"/>
    </row>
    <row r="1548" spans="91:95">
      <c r="CM1548" s="132"/>
      <c r="CN1548" s="132"/>
      <c r="CO1548" s="137"/>
      <c r="CP1548" s="132"/>
      <c r="CQ1548" s="137"/>
    </row>
    <row r="1549" spans="91:95">
      <c r="CM1549" s="132"/>
      <c r="CN1549" s="132"/>
      <c r="CO1549" s="137"/>
      <c r="CP1549" s="132"/>
      <c r="CQ1549" s="137"/>
    </row>
    <row r="1550" spans="91:95">
      <c r="CM1550" s="132"/>
      <c r="CN1550" s="132"/>
      <c r="CO1550" s="137"/>
      <c r="CP1550" s="132"/>
      <c r="CQ1550" s="137"/>
    </row>
    <row r="1551" spans="91:95">
      <c r="CM1551" s="132"/>
      <c r="CN1551" s="132"/>
      <c r="CO1551" s="137"/>
      <c r="CP1551" s="132"/>
      <c r="CQ1551" s="137"/>
    </row>
    <row r="1552" spans="91:95">
      <c r="CM1552" s="132"/>
      <c r="CN1552" s="132"/>
      <c r="CO1552" s="137"/>
      <c r="CP1552" s="132"/>
      <c r="CQ1552" s="137"/>
    </row>
    <row r="1553" spans="91:95">
      <c r="CM1553" s="132"/>
      <c r="CN1553" s="132"/>
      <c r="CO1553" s="137"/>
      <c r="CP1553" s="132"/>
      <c r="CQ1553" s="137"/>
    </row>
    <row r="1554" spans="91:95">
      <c r="CM1554" s="132"/>
      <c r="CN1554" s="132"/>
      <c r="CO1554" s="137"/>
      <c r="CP1554" s="132"/>
      <c r="CQ1554" s="137"/>
    </row>
    <row r="1555" spans="91:95">
      <c r="CM1555" s="132"/>
      <c r="CN1555" s="132"/>
      <c r="CO1555" s="137"/>
      <c r="CP1555" s="132"/>
      <c r="CQ1555" s="137"/>
    </row>
    <row r="1556" spans="91:95">
      <c r="CM1556" s="132"/>
      <c r="CN1556" s="132"/>
      <c r="CO1556" s="137"/>
      <c r="CP1556" s="132"/>
      <c r="CQ1556" s="137"/>
    </row>
    <row r="1557" spans="91:95">
      <c r="CM1557" s="132"/>
      <c r="CN1557" s="132"/>
      <c r="CO1557" s="137"/>
      <c r="CP1557" s="132"/>
      <c r="CQ1557" s="137"/>
    </row>
    <row r="1558" spans="91:95">
      <c r="CM1558" s="132"/>
      <c r="CN1558" s="132"/>
      <c r="CO1558" s="137"/>
      <c r="CP1558" s="132"/>
      <c r="CQ1558" s="137"/>
    </row>
    <row r="1559" spans="91:95">
      <c r="CM1559" s="132"/>
      <c r="CN1559" s="132"/>
      <c r="CO1559" s="137"/>
      <c r="CP1559" s="132"/>
      <c r="CQ1559" s="137"/>
    </row>
    <row r="1560" spans="91:95">
      <c r="CM1560" s="132"/>
      <c r="CN1560" s="132"/>
      <c r="CO1560" s="137"/>
      <c r="CP1560" s="132"/>
      <c r="CQ1560" s="137"/>
    </row>
    <row r="1561" spans="91:95">
      <c r="CM1561" s="132"/>
      <c r="CN1561" s="132"/>
      <c r="CO1561" s="137"/>
      <c r="CP1561" s="132"/>
      <c r="CQ1561" s="137"/>
    </row>
    <row r="1562" spans="91:95">
      <c r="CM1562" s="132"/>
      <c r="CN1562" s="132"/>
      <c r="CO1562" s="137"/>
      <c r="CP1562" s="132"/>
      <c r="CQ1562" s="137"/>
    </row>
    <row r="1563" spans="91:95">
      <c r="CM1563" s="132"/>
      <c r="CN1563" s="132"/>
      <c r="CO1563" s="137"/>
      <c r="CP1563" s="132"/>
      <c r="CQ1563" s="137"/>
    </row>
    <row r="1564" spans="91:95">
      <c r="CM1564" s="132"/>
      <c r="CN1564" s="132"/>
      <c r="CO1564" s="137"/>
      <c r="CP1564" s="132"/>
      <c r="CQ1564" s="137"/>
    </row>
    <row r="1565" spans="91:95">
      <c r="CM1565" s="132"/>
      <c r="CN1565" s="132"/>
      <c r="CO1565" s="137"/>
      <c r="CP1565" s="132"/>
      <c r="CQ1565" s="137"/>
    </row>
    <row r="1566" spans="91:95">
      <c r="CM1566" s="132"/>
      <c r="CN1566" s="132"/>
      <c r="CO1566" s="137"/>
      <c r="CP1566" s="132"/>
      <c r="CQ1566" s="137"/>
    </row>
    <row r="1567" spans="91:95">
      <c r="CM1567" s="132"/>
      <c r="CN1567" s="132"/>
      <c r="CO1567" s="137"/>
      <c r="CP1567" s="132"/>
      <c r="CQ1567" s="137"/>
    </row>
    <row r="1568" spans="91:95">
      <c r="CM1568" s="132"/>
      <c r="CN1568" s="132"/>
      <c r="CO1568" s="137"/>
      <c r="CP1568" s="132"/>
      <c r="CQ1568" s="137"/>
    </row>
    <row r="1569" spans="91:95">
      <c r="CM1569" s="132"/>
      <c r="CN1569" s="132"/>
      <c r="CO1569" s="137"/>
      <c r="CP1569" s="132"/>
      <c r="CQ1569" s="137"/>
    </row>
    <row r="1570" spans="91:95">
      <c r="CM1570" s="132"/>
      <c r="CN1570" s="132"/>
      <c r="CO1570" s="137"/>
      <c r="CP1570" s="132"/>
      <c r="CQ1570" s="137"/>
    </row>
    <row r="1571" spans="91:95">
      <c r="CM1571" s="132"/>
      <c r="CN1571" s="132"/>
      <c r="CO1571" s="137"/>
      <c r="CP1571" s="132"/>
      <c r="CQ1571" s="137"/>
    </row>
    <row r="1572" spans="91:95">
      <c r="CM1572" s="132"/>
      <c r="CN1572" s="132"/>
      <c r="CO1572" s="137"/>
      <c r="CP1572" s="132"/>
      <c r="CQ1572" s="137"/>
    </row>
    <row r="1573" spans="91:95">
      <c r="CM1573" s="132"/>
      <c r="CN1573" s="132"/>
      <c r="CO1573" s="137"/>
      <c r="CP1573" s="132"/>
      <c r="CQ1573" s="137"/>
    </row>
    <row r="1574" spans="91:95">
      <c r="CM1574" s="132"/>
      <c r="CN1574" s="132"/>
      <c r="CO1574" s="137"/>
      <c r="CP1574" s="132"/>
      <c r="CQ1574" s="137"/>
    </row>
    <row r="1575" spans="91:95">
      <c r="CM1575" s="132"/>
      <c r="CN1575" s="132"/>
      <c r="CO1575" s="137"/>
      <c r="CP1575" s="132"/>
      <c r="CQ1575" s="137"/>
    </row>
    <row r="1576" spans="91:95">
      <c r="CM1576" s="132"/>
      <c r="CN1576" s="132"/>
      <c r="CO1576" s="137"/>
      <c r="CP1576" s="132"/>
      <c r="CQ1576" s="137"/>
    </row>
    <row r="1577" spans="91:95">
      <c r="CM1577" s="132"/>
      <c r="CN1577" s="132"/>
      <c r="CO1577" s="137"/>
      <c r="CP1577" s="132"/>
      <c r="CQ1577" s="137"/>
    </row>
    <row r="1578" spans="91:95">
      <c r="CM1578" s="132"/>
      <c r="CN1578" s="132"/>
      <c r="CO1578" s="137"/>
      <c r="CP1578" s="132"/>
      <c r="CQ1578" s="137"/>
    </row>
    <row r="1579" spans="91:95">
      <c r="CM1579" s="132"/>
      <c r="CN1579" s="132"/>
      <c r="CO1579" s="137"/>
      <c r="CP1579" s="132"/>
      <c r="CQ1579" s="137"/>
    </row>
    <row r="1580" spans="91:95">
      <c r="CM1580" s="132"/>
      <c r="CN1580" s="132"/>
      <c r="CO1580" s="137"/>
      <c r="CP1580" s="132"/>
      <c r="CQ1580" s="137"/>
    </row>
    <row r="1581" spans="91:95">
      <c r="CM1581" s="132"/>
      <c r="CN1581" s="132"/>
      <c r="CO1581" s="137"/>
      <c r="CP1581" s="132"/>
      <c r="CQ1581" s="137"/>
    </row>
    <row r="1582" spans="91:95">
      <c r="CM1582" s="132"/>
      <c r="CN1582" s="132"/>
      <c r="CO1582" s="137"/>
      <c r="CP1582" s="132"/>
      <c r="CQ1582" s="137"/>
    </row>
    <row r="1583" spans="91:95">
      <c r="CM1583" s="132"/>
      <c r="CN1583" s="132"/>
      <c r="CO1583" s="137"/>
      <c r="CP1583" s="132"/>
      <c r="CQ1583" s="137"/>
    </row>
    <row r="1584" spans="91:95">
      <c r="CM1584" s="132"/>
      <c r="CN1584" s="132"/>
      <c r="CO1584" s="137"/>
      <c r="CP1584" s="132"/>
      <c r="CQ1584" s="137"/>
    </row>
    <row r="1585" spans="91:95">
      <c r="CM1585" s="132"/>
      <c r="CN1585" s="132"/>
      <c r="CO1585" s="137"/>
      <c r="CP1585" s="132"/>
      <c r="CQ1585" s="137"/>
    </row>
    <row r="1586" spans="91:95">
      <c r="CM1586" s="132"/>
      <c r="CN1586" s="132"/>
      <c r="CO1586" s="137"/>
      <c r="CP1586" s="132"/>
      <c r="CQ1586" s="137"/>
    </row>
    <row r="1587" spans="91:95">
      <c r="CM1587" s="132"/>
      <c r="CN1587" s="132"/>
      <c r="CO1587" s="137"/>
      <c r="CP1587" s="132"/>
      <c r="CQ1587" s="137"/>
    </row>
    <row r="1588" spans="91:95">
      <c r="CM1588" s="132"/>
      <c r="CN1588" s="132"/>
      <c r="CO1588" s="137"/>
      <c r="CP1588" s="132"/>
      <c r="CQ1588" s="137"/>
    </row>
    <row r="1589" spans="91:95">
      <c r="CM1589" s="132"/>
      <c r="CN1589" s="132"/>
      <c r="CO1589" s="137"/>
      <c r="CP1589" s="132"/>
      <c r="CQ1589" s="137"/>
    </row>
    <row r="1590" spans="91:95">
      <c r="CM1590" s="132"/>
      <c r="CN1590" s="132"/>
      <c r="CO1590" s="137"/>
      <c r="CP1590" s="132"/>
      <c r="CQ1590" s="137"/>
    </row>
    <row r="1591" spans="91:95">
      <c r="CM1591" s="132"/>
      <c r="CN1591" s="132"/>
      <c r="CO1591" s="137"/>
      <c r="CP1591" s="132"/>
      <c r="CQ1591" s="137"/>
    </row>
    <row r="1592" spans="91:95">
      <c r="CM1592" s="132"/>
      <c r="CN1592" s="132"/>
      <c r="CO1592" s="137"/>
      <c r="CP1592" s="132"/>
      <c r="CQ1592" s="137"/>
    </row>
    <row r="1593" spans="91:95">
      <c r="CM1593" s="132"/>
      <c r="CN1593" s="132"/>
      <c r="CO1593" s="137"/>
      <c r="CP1593" s="132"/>
      <c r="CQ1593" s="137"/>
    </row>
    <row r="1594" spans="91:95">
      <c r="CM1594" s="132"/>
      <c r="CN1594" s="132"/>
      <c r="CO1594" s="137"/>
      <c r="CP1594" s="132"/>
      <c r="CQ1594" s="137"/>
    </row>
    <row r="1595" spans="91:95">
      <c r="CM1595" s="132"/>
      <c r="CN1595" s="132"/>
      <c r="CO1595" s="137"/>
      <c r="CP1595" s="132"/>
      <c r="CQ1595" s="137"/>
    </row>
    <row r="1596" spans="91:95">
      <c r="CM1596" s="132"/>
      <c r="CN1596" s="132"/>
      <c r="CO1596" s="137"/>
      <c r="CP1596" s="132"/>
      <c r="CQ1596" s="137"/>
    </row>
    <row r="1597" spans="91:95">
      <c r="CM1597" s="132"/>
      <c r="CN1597" s="132"/>
      <c r="CO1597" s="137"/>
      <c r="CP1597" s="132"/>
      <c r="CQ1597" s="137"/>
    </row>
    <row r="1598" spans="91:95">
      <c r="CM1598" s="132"/>
      <c r="CN1598" s="132"/>
      <c r="CO1598" s="137"/>
      <c r="CP1598" s="132"/>
      <c r="CQ1598" s="137"/>
    </row>
    <row r="1599" spans="91:95">
      <c r="CM1599" s="132"/>
      <c r="CN1599" s="132"/>
      <c r="CO1599" s="137"/>
      <c r="CP1599" s="132"/>
      <c r="CQ1599" s="137"/>
    </row>
    <row r="1600" spans="91:95">
      <c r="CM1600" s="132"/>
      <c r="CN1600" s="132"/>
      <c r="CO1600" s="137"/>
      <c r="CP1600" s="132"/>
      <c r="CQ1600" s="137"/>
    </row>
    <row r="1601" spans="91:95">
      <c r="CM1601" s="132"/>
      <c r="CN1601" s="132"/>
      <c r="CO1601" s="137"/>
      <c r="CP1601" s="132"/>
      <c r="CQ1601" s="137"/>
    </row>
    <row r="1602" spans="91:95">
      <c r="CM1602" s="132"/>
      <c r="CN1602" s="132"/>
      <c r="CO1602" s="137"/>
      <c r="CP1602" s="132"/>
      <c r="CQ1602" s="137"/>
    </row>
    <row r="1603" spans="91:95">
      <c r="CM1603" s="132"/>
      <c r="CN1603" s="132"/>
      <c r="CO1603" s="137"/>
      <c r="CP1603" s="132"/>
      <c r="CQ1603" s="137"/>
    </row>
    <row r="1604" spans="91:95">
      <c r="CM1604" s="132"/>
      <c r="CN1604" s="132"/>
      <c r="CO1604" s="137"/>
      <c r="CP1604" s="132"/>
      <c r="CQ1604" s="137"/>
    </row>
    <row r="1605" spans="91:95">
      <c r="CM1605" s="132"/>
      <c r="CN1605" s="132"/>
      <c r="CO1605" s="137"/>
      <c r="CP1605" s="132"/>
      <c r="CQ1605" s="137"/>
    </row>
    <row r="1606" spans="91:95">
      <c r="CM1606" s="132"/>
      <c r="CN1606" s="132"/>
      <c r="CO1606" s="137"/>
      <c r="CP1606" s="132"/>
      <c r="CQ1606" s="137"/>
    </row>
    <row r="1607" spans="91:95">
      <c r="CM1607" s="132"/>
      <c r="CN1607" s="132"/>
      <c r="CO1607" s="137"/>
      <c r="CP1607" s="132"/>
      <c r="CQ1607" s="137"/>
    </row>
    <row r="1608" spans="91:95">
      <c r="CM1608" s="132"/>
      <c r="CN1608" s="132"/>
      <c r="CO1608" s="137"/>
      <c r="CP1608" s="132"/>
      <c r="CQ1608" s="137"/>
    </row>
    <row r="1609" spans="91:95">
      <c r="CM1609" s="132"/>
      <c r="CN1609" s="132"/>
      <c r="CO1609" s="137"/>
      <c r="CP1609" s="132"/>
      <c r="CQ1609" s="137"/>
    </row>
    <row r="1610" spans="91:95">
      <c r="CM1610" s="132"/>
      <c r="CN1610" s="132"/>
      <c r="CO1610" s="137"/>
      <c r="CP1610" s="132"/>
      <c r="CQ1610" s="137"/>
    </row>
    <row r="1611" spans="91:95">
      <c r="CM1611" s="132"/>
      <c r="CN1611" s="132"/>
      <c r="CO1611" s="137"/>
      <c r="CP1611" s="132"/>
      <c r="CQ1611" s="137"/>
    </row>
    <row r="1612" spans="91:95">
      <c r="CM1612" s="132"/>
      <c r="CN1612" s="132"/>
      <c r="CO1612" s="137"/>
      <c r="CP1612" s="132"/>
      <c r="CQ1612" s="137"/>
    </row>
    <row r="1613" spans="91:95">
      <c r="CM1613" s="132"/>
      <c r="CN1613" s="132"/>
      <c r="CO1613" s="137"/>
      <c r="CP1613" s="132"/>
      <c r="CQ1613" s="137"/>
    </row>
    <row r="1614" spans="91:95">
      <c r="CM1614" s="132"/>
      <c r="CN1614" s="132"/>
      <c r="CO1614" s="137"/>
      <c r="CP1614" s="132"/>
      <c r="CQ1614" s="137"/>
    </row>
    <row r="1615" spans="91:95">
      <c r="CM1615" s="132"/>
      <c r="CN1615" s="132"/>
      <c r="CO1615" s="137"/>
      <c r="CP1615" s="132"/>
      <c r="CQ1615" s="137"/>
    </row>
    <row r="1616" spans="91:95">
      <c r="CM1616" s="132"/>
      <c r="CN1616" s="132"/>
      <c r="CO1616" s="137"/>
      <c r="CP1616" s="132"/>
      <c r="CQ1616" s="137"/>
    </row>
    <row r="1617" spans="91:95">
      <c r="CM1617" s="132"/>
      <c r="CN1617" s="132"/>
      <c r="CO1617" s="137"/>
      <c r="CP1617" s="132"/>
      <c r="CQ1617" s="137"/>
    </row>
    <row r="1618" spans="91:95">
      <c r="CM1618" s="132"/>
      <c r="CN1618" s="132"/>
      <c r="CO1618" s="137"/>
      <c r="CP1618" s="132"/>
      <c r="CQ1618" s="137"/>
    </row>
    <row r="1619" spans="91:95">
      <c r="CM1619" s="132"/>
      <c r="CN1619" s="132"/>
      <c r="CO1619" s="137"/>
      <c r="CP1619" s="132"/>
      <c r="CQ1619" s="137"/>
    </row>
    <row r="1620" spans="91:95">
      <c r="CM1620" s="132"/>
      <c r="CN1620" s="132"/>
      <c r="CO1620" s="137"/>
      <c r="CP1620" s="132"/>
      <c r="CQ1620" s="137"/>
    </row>
    <row r="1621" spans="91:95">
      <c r="CM1621" s="132"/>
      <c r="CN1621" s="132"/>
      <c r="CO1621" s="137"/>
      <c r="CP1621" s="132"/>
      <c r="CQ1621" s="137"/>
    </row>
    <row r="1622" spans="91:95">
      <c r="CM1622" s="132"/>
      <c r="CN1622" s="132"/>
      <c r="CO1622" s="137"/>
      <c r="CP1622" s="132"/>
      <c r="CQ1622" s="137"/>
    </row>
    <row r="1623" spans="91:95">
      <c r="CM1623" s="132"/>
      <c r="CN1623" s="132"/>
      <c r="CO1623" s="137"/>
      <c r="CP1623" s="132"/>
      <c r="CQ1623" s="137"/>
    </row>
    <row r="1624" spans="91:95">
      <c r="CM1624" s="132"/>
      <c r="CN1624" s="132"/>
      <c r="CO1624" s="137"/>
      <c r="CP1624" s="132"/>
      <c r="CQ1624" s="137"/>
    </row>
    <row r="1625" spans="91:95">
      <c r="CM1625" s="132"/>
      <c r="CN1625" s="132"/>
      <c r="CO1625" s="137"/>
      <c r="CP1625" s="132"/>
      <c r="CQ1625" s="137"/>
    </row>
    <row r="1626" spans="91:95">
      <c r="CM1626" s="132"/>
      <c r="CN1626" s="132"/>
      <c r="CO1626" s="137"/>
      <c r="CP1626" s="132"/>
      <c r="CQ1626" s="137"/>
    </row>
    <row r="1627" spans="91:95">
      <c r="CM1627" s="132"/>
      <c r="CN1627" s="132"/>
      <c r="CO1627" s="137"/>
      <c r="CP1627" s="132"/>
      <c r="CQ1627" s="137"/>
    </row>
    <row r="1628" spans="91:95">
      <c r="CM1628" s="132"/>
      <c r="CN1628" s="132"/>
      <c r="CO1628" s="137"/>
      <c r="CP1628" s="132"/>
      <c r="CQ1628" s="137"/>
    </row>
    <row r="1629" spans="91:95">
      <c r="CM1629" s="132"/>
      <c r="CN1629" s="132"/>
      <c r="CO1629" s="137"/>
      <c r="CP1629" s="132"/>
      <c r="CQ1629" s="137"/>
    </row>
    <row r="1630" spans="91:95">
      <c r="CM1630" s="132"/>
      <c r="CN1630" s="132"/>
      <c r="CO1630" s="137"/>
      <c r="CP1630" s="132"/>
      <c r="CQ1630" s="137"/>
    </row>
    <row r="1631" spans="91:95">
      <c r="CM1631" s="132"/>
      <c r="CN1631" s="132"/>
      <c r="CO1631" s="137"/>
      <c r="CP1631" s="132"/>
      <c r="CQ1631" s="137"/>
    </row>
    <row r="1632" spans="91:95">
      <c r="CM1632" s="132"/>
      <c r="CN1632" s="132"/>
      <c r="CO1632" s="137"/>
      <c r="CP1632" s="132"/>
      <c r="CQ1632" s="137"/>
    </row>
    <row r="1633" spans="91:95">
      <c r="CM1633" s="132"/>
      <c r="CN1633" s="132"/>
      <c r="CO1633" s="137"/>
      <c r="CP1633" s="132"/>
      <c r="CQ1633" s="137"/>
    </row>
    <row r="1634" spans="91:95">
      <c r="CM1634" s="132"/>
      <c r="CN1634" s="132"/>
      <c r="CO1634" s="137"/>
      <c r="CP1634" s="132"/>
      <c r="CQ1634" s="137"/>
    </row>
    <row r="1635" spans="91:95">
      <c r="CM1635" s="132"/>
      <c r="CN1635" s="132"/>
      <c r="CO1635" s="137"/>
      <c r="CP1635" s="132"/>
      <c r="CQ1635" s="137"/>
    </row>
    <row r="1636" spans="91:95">
      <c r="CM1636" s="132"/>
      <c r="CN1636" s="132"/>
      <c r="CO1636" s="137"/>
      <c r="CP1636" s="132"/>
      <c r="CQ1636" s="137"/>
    </row>
    <row r="1637" spans="91:95">
      <c r="CM1637" s="132"/>
      <c r="CN1637" s="132"/>
      <c r="CO1637" s="137"/>
      <c r="CP1637" s="132"/>
      <c r="CQ1637" s="137"/>
    </row>
    <row r="1638" spans="91:95">
      <c r="CM1638" s="132"/>
      <c r="CN1638" s="132"/>
      <c r="CO1638" s="137"/>
      <c r="CP1638" s="132"/>
      <c r="CQ1638" s="137"/>
    </row>
    <row r="1639" spans="91:95">
      <c r="CM1639" s="132"/>
      <c r="CN1639" s="132"/>
      <c r="CO1639" s="137"/>
      <c r="CP1639" s="132"/>
      <c r="CQ1639" s="137"/>
    </row>
    <row r="1640" spans="91:95">
      <c r="CM1640" s="132"/>
      <c r="CN1640" s="132"/>
      <c r="CO1640" s="137"/>
      <c r="CP1640" s="132"/>
      <c r="CQ1640" s="137"/>
    </row>
    <row r="1641" spans="91:95">
      <c r="CM1641" s="132"/>
      <c r="CN1641" s="132"/>
      <c r="CO1641" s="137"/>
      <c r="CP1641" s="132"/>
      <c r="CQ1641" s="137"/>
    </row>
    <row r="1642" spans="91:95">
      <c r="CM1642" s="132"/>
      <c r="CN1642" s="132"/>
      <c r="CO1642" s="137"/>
      <c r="CP1642" s="132"/>
      <c r="CQ1642" s="137"/>
    </row>
    <row r="1643" spans="91:95">
      <c r="CM1643" s="132"/>
      <c r="CN1643" s="132"/>
      <c r="CO1643" s="137"/>
      <c r="CP1643" s="132"/>
      <c r="CQ1643" s="137"/>
    </row>
    <row r="1644" spans="91:95">
      <c r="CM1644" s="132"/>
      <c r="CN1644" s="132"/>
      <c r="CO1644" s="137"/>
      <c r="CP1644" s="132"/>
      <c r="CQ1644" s="137"/>
    </row>
    <row r="1645" spans="91:95">
      <c r="CM1645" s="132"/>
      <c r="CN1645" s="132"/>
      <c r="CO1645" s="137"/>
      <c r="CP1645" s="132"/>
      <c r="CQ1645" s="137"/>
    </row>
    <row r="1646" spans="91:95">
      <c r="CM1646" s="132"/>
      <c r="CN1646" s="132"/>
      <c r="CO1646" s="137"/>
      <c r="CP1646" s="132"/>
      <c r="CQ1646" s="137"/>
    </row>
    <row r="1647" spans="91:95">
      <c r="CM1647" s="132"/>
      <c r="CN1647" s="132"/>
      <c r="CO1647" s="137"/>
      <c r="CP1647" s="132"/>
      <c r="CQ1647" s="137"/>
    </row>
    <row r="1648" spans="91:95">
      <c r="CM1648" s="132"/>
      <c r="CN1648" s="132"/>
      <c r="CO1648" s="137"/>
      <c r="CP1648" s="132"/>
      <c r="CQ1648" s="137"/>
    </row>
    <row r="1649" spans="91:95">
      <c r="CM1649" s="132"/>
      <c r="CN1649" s="132"/>
      <c r="CO1649" s="137"/>
      <c r="CP1649" s="132"/>
      <c r="CQ1649" s="137"/>
    </row>
    <row r="1650" spans="91:95">
      <c r="CM1650" s="132"/>
      <c r="CN1650" s="132"/>
      <c r="CO1650" s="137"/>
      <c r="CP1650" s="132"/>
      <c r="CQ1650" s="137"/>
    </row>
    <row r="1651" spans="91:95">
      <c r="CM1651" s="132"/>
      <c r="CN1651" s="132"/>
      <c r="CO1651" s="137"/>
      <c r="CP1651" s="132"/>
      <c r="CQ1651" s="137"/>
    </row>
    <row r="1652" spans="91:95">
      <c r="CM1652" s="132"/>
      <c r="CN1652" s="132"/>
      <c r="CO1652" s="137"/>
      <c r="CP1652" s="132"/>
      <c r="CQ1652" s="137"/>
    </row>
    <row r="1653" spans="91:95">
      <c r="CM1653" s="132"/>
      <c r="CN1653" s="132"/>
      <c r="CO1653" s="137"/>
      <c r="CP1653" s="132"/>
      <c r="CQ1653" s="137"/>
    </row>
    <row r="1654" spans="91:95">
      <c r="CM1654" s="132"/>
      <c r="CN1654" s="132"/>
      <c r="CO1654" s="137"/>
      <c r="CP1654" s="132"/>
      <c r="CQ1654" s="137"/>
    </row>
    <row r="1655" spans="91:95">
      <c r="CM1655" s="132"/>
      <c r="CN1655" s="132"/>
      <c r="CO1655" s="137"/>
      <c r="CP1655" s="132"/>
      <c r="CQ1655" s="137"/>
    </row>
    <row r="1656" spans="91:95">
      <c r="CM1656" s="132"/>
      <c r="CN1656" s="132"/>
      <c r="CO1656" s="137"/>
      <c r="CP1656" s="132"/>
      <c r="CQ1656" s="137"/>
    </row>
    <row r="1657" spans="91:95">
      <c r="CM1657" s="132"/>
      <c r="CN1657" s="132"/>
      <c r="CO1657" s="137"/>
      <c r="CP1657" s="132"/>
      <c r="CQ1657" s="137"/>
    </row>
    <row r="1658" spans="91:95">
      <c r="CM1658" s="132"/>
      <c r="CN1658" s="132"/>
      <c r="CO1658" s="137"/>
      <c r="CP1658" s="132"/>
      <c r="CQ1658" s="137"/>
    </row>
    <row r="1659" spans="91:95">
      <c r="CM1659" s="132"/>
      <c r="CN1659" s="132"/>
      <c r="CO1659" s="137"/>
      <c r="CP1659" s="132"/>
      <c r="CQ1659" s="137"/>
    </row>
    <row r="1660" spans="91:95">
      <c r="CM1660" s="132"/>
      <c r="CN1660" s="132"/>
      <c r="CO1660" s="137"/>
      <c r="CP1660" s="132"/>
      <c r="CQ1660" s="137"/>
    </row>
    <row r="1661" spans="91:95">
      <c r="CM1661" s="132"/>
      <c r="CN1661" s="132"/>
      <c r="CO1661" s="137"/>
      <c r="CP1661" s="132"/>
      <c r="CQ1661" s="137"/>
    </row>
    <row r="1662" spans="91:95">
      <c r="CM1662" s="132"/>
      <c r="CN1662" s="132"/>
      <c r="CO1662" s="137"/>
      <c r="CP1662" s="132"/>
      <c r="CQ1662" s="137"/>
    </row>
    <row r="1663" spans="91:95">
      <c r="CM1663" s="132"/>
      <c r="CN1663" s="132"/>
      <c r="CO1663" s="137"/>
      <c r="CP1663" s="132"/>
      <c r="CQ1663" s="137"/>
    </row>
    <row r="1664" spans="91:95">
      <c r="CM1664" s="132"/>
      <c r="CN1664" s="132"/>
      <c r="CO1664" s="137"/>
      <c r="CP1664" s="132"/>
      <c r="CQ1664" s="137"/>
    </row>
    <row r="1665" spans="91:95">
      <c r="CM1665" s="132"/>
      <c r="CN1665" s="132"/>
      <c r="CO1665" s="137"/>
      <c r="CP1665" s="132"/>
      <c r="CQ1665" s="137"/>
    </row>
    <row r="1666" spans="91:95">
      <c r="CM1666" s="132"/>
      <c r="CN1666" s="132"/>
      <c r="CO1666" s="137"/>
      <c r="CP1666" s="132"/>
      <c r="CQ1666" s="137"/>
    </row>
    <row r="1667" spans="91:95">
      <c r="CM1667" s="132"/>
      <c r="CN1667" s="132"/>
      <c r="CO1667" s="137"/>
      <c r="CP1667" s="132"/>
      <c r="CQ1667" s="137"/>
    </row>
    <row r="1668" spans="91:95">
      <c r="CM1668" s="132"/>
      <c r="CN1668" s="132"/>
      <c r="CO1668" s="137"/>
      <c r="CP1668" s="132"/>
      <c r="CQ1668" s="137"/>
    </row>
    <row r="1669" spans="91:95">
      <c r="CM1669" s="132"/>
      <c r="CN1669" s="132"/>
      <c r="CO1669" s="137"/>
      <c r="CP1669" s="132"/>
      <c r="CQ1669" s="137"/>
    </row>
    <row r="1670" spans="91:95">
      <c r="CM1670" s="132"/>
      <c r="CN1670" s="132"/>
      <c r="CO1670" s="137"/>
      <c r="CP1670" s="132"/>
      <c r="CQ1670" s="137"/>
    </row>
    <row r="1671" spans="91:95">
      <c r="CM1671" s="132"/>
      <c r="CN1671" s="132"/>
      <c r="CO1671" s="137"/>
      <c r="CP1671" s="132"/>
      <c r="CQ1671" s="137"/>
    </row>
    <row r="1672" spans="91:95">
      <c r="CM1672" s="132"/>
      <c r="CN1672" s="132"/>
      <c r="CO1672" s="137"/>
      <c r="CP1672" s="132"/>
      <c r="CQ1672" s="137"/>
    </row>
    <row r="1673" spans="91:95">
      <c r="CM1673" s="132"/>
      <c r="CN1673" s="132"/>
      <c r="CO1673" s="137"/>
      <c r="CP1673" s="132"/>
      <c r="CQ1673" s="137"/>
    </row>
    <row r="1674" spans="91:95">
      <c r="CM1674" s="132"/>
      <c r="CN1674" s="132"/>
      <c r="CO1674" s="137"/>
      <c r="CP1674" s="132"/>
      <c r="CQ1674" s="137"/>
    </row>
    <row r="1675" spans="91:95">
      <c r="CM1675" s="132"/>
      <c r="CN1675" s="132"/>
      <c r="CO1675" s="137"/>
      <c r="CP1675" s="132"/>
      <c r="CQ1675" s="137"/>
    </row>
    <row r="1676" spans="91:95">
      <c r="CM1676" s="132"/>
      <c r="CN1676" s="132"/>
      <c r="CO1676" s="137"/>
      <c r="CP1676" s="132"/>
      <c r="CQ1676" s="137"/>
    </row>
    <row r="1677" spans="91:95">
      <c r="CM1677" s="132"/>
      <c r="CN1677" s="132"/>
      <c r="CO1677" s="137"/>
      <c r="CP1677" s="132"/>
      <c r="CQ1677" s="137"/>
    </row>
    <row r="1678" spans="91:95">
      <c r="CM1678" s="132"/>
      <c r="CN1678" s="132"/>
      <c r="CO1678" s="137"/>
      <c r="CP1678" s="132"/>
      <c r="CQ1678" s="137"/>
    </row>
    <row r="1679" spans="91:95">
      <c r="CM1679" s="132"/>
      <c r="CN1679" s="132"/>
      <c r="CO1679" s="137"/>
      <c r="CP1679" s="132"/>
      <c r="CQ1679" s="137"/>
    </row>
    <row r="1680" spans="91:95">
      <c r="CM1680" s="132"/>
      <c r="CN1680" s="132"/>
      <c r="CO1680" s="137"/>
      <c r="CP1680" s="132"/>
      <c r="CQ1680" s="137"/>
    </row>
    <row r="1681" spans="91:95">
      <c r="CM1681" s="132"/>
      <c r="CN1681" s="132"/>
      <c r="CO1681" s="137"/>
      <c r="CP1681" s="132"/>
      <c r="CQ1681" s="137"/>
    </row>
    <row r="1682" spans="91:95">
      <c r="CM1682" s="132"/>
      <c r="CN1682" s="132"/>
      <c r="CO1682" s="137"/>
      <c r="CP1682" s="132"/>
      <c r="CQ1682" s="137"/>
    </row>
    <row r="1683" spans="91:95">
      <c r="CM1683" s="132"/>
      <c r="CN1683" s="132"/>
      <c r="CO1683" s="137"/>
      <c r="CP1683" s="132"/>
      <c r="CQ1683" s="137"/>
    </row>
    <row r="1684" spans="91:95">
      <c r="CM1684" s="132"/>
      <c r="CN1684" s="132"/>
      <c r="CO1684" s="137"/>
      <c r="CP1684" s="132"/>
      <c r="CQ1684" s="137"/>
    </row>
    <row r="1685" spans="91:95">
      <c r="CM1685" s="132"/>
      <c r="CN1685" s="132"/>
      <c r="CO1685" s="137"/>
      <c r="CP1685" s="132"/>
      <c r="CQ1685" s="137"/>
    </row>
    <row r="1686" spans="91:95">
      <c r="CM1686" s="132"/>
      <c r="CN1686" s="132"/>
      <c r="CO1686" s="137"/>
      <c r="CP1686" s="132"/>
      <c r="CQ1686" s="137"/>
    </row>
    <row r="1687" spans="91:95">
      <c r="CM1687" s="132"/>
      <c r="CN1687" s="132"/>
      <c r="CO1687" s="137"/>
      <c r="CP1687" s="132"/>
      <c r="CQ1687" s="137"/>
    </row>
    <row r="1688" spans="91:95">
      <c r="CM1688" s="132"/>
      <c r="CN1688" s="132"/>
      <c r="CO1688" s="137"/>
      <c r="CP1688" s="132"/>
      <c r="CQ1688" s="137"/>
    </row>
    <row r="1689" spans="91:95">
      <c r="CM1689" s="132"/>
      <c r="CN1689" s="132"/>
      <c r="CO1689" s="137"/>
      <c r="CP1689" s="132"/>
      <c r="CQ1689" s="137"/>
    </row>
    <row r="1690" spans="91:95">
      <c r="CM1690" s="132"/>
      <c r="CN1690" s="132"/>
      <c r="CO1690" s="137"/>
      <c r="CP1690" s="132"/>
      <c r="CQ1690" s="137"/>
    </row>
    <row r="1691" spans="91:95">
      <c r="CM1691" s="132"/>
      <c r="CN1691" s="132"/>
      <c r="CO1691" s="137"/>
      <c r="CP1691" s="132"/>
      <c r="CQ1691" s="137"/>
    </row>
    <row r="1692" spans="91:95">
      <c r="CM1692" s="132"/>
      <c r="CN1692" s="132"/>
      <c r="CO1692" s="137"/>
      <c r="CP1692" s="132"/>
      <c r="CQ1692" s="137"/>
    </row>
    <row r="1693" spans="91:95">
      <c r="CM1693" s="132"/>
      <c r="CN1693" s="132"/>
      <c r="CO1693" s="137"/>
      <c r="CP1693" s="132"/>
      <c r="CQ1693" s="137"/>
    </row>
    <row r="1694" spans="91:95">
      <c r="CM1694" s="132"/>
      <c r="CN1694" s="132"/>
      <c r="CO1694" s="137"/>
      <c r="CP1694" s="132"/>
      <c r="CQ1694" s="137"/>
    </row>
    <row r="1695" spans="91:95">
      <c r="CM1695" s="132"/>
      <c r="CN1695" s="132"/>
      <c r="CO1695" s="137"/>
      <c r="CP1695" s="132"/>
      <c r="CQ1695" s="137"/>
    </row>
    <row r="1696" spans="91:95">
      <c r="CM1696" s="132"/>
      <c r="CN1696" s="132"/>
      <c r="CO1696" s="137"/>
      <c r="CP1696" s="132"/>
      <c r="CQ1696" s="137"/>
    </row>
    <row r="1697" spans="91:95">
      <c r="CM1697" s="132"/>
      <c r="CN1697" s="132"/>
      <c r="CO1697" s="137"/>
      <c r="CP1697" s="132"/>
      <c r="CQ1697" s="137"/>
    </row>
    <row r="1698" spans="91:95">
      <c r="CM1698" s="132"/>
      <c r="CN1698" s="132"/>
      <c r="CO1698" s="137"/>
      <c r="CP1698" s="132"/>
      <c r="CQ1698" s="137"/>
    </row>
    <row r="1699" spans="91:95">
      <c r="CM1699" s="132"/>
      <c r="CN1699" s="132"/>
      <c r="CO1699" s="137"/>
      <c r="CP1699" s="132"/>
      <c r="CQ1699" s="137"/>
    </row>
    <row r="1700" spans="91:95">
      <c r="CM1700" s="132"/>
      <c r="CN1700" s="132"/>
      <c r="CO1700" s="137"/>
      <c r="CP1700" s="132"/>
      <c r="CQ1700" s="137"/>
    </row>
    <row r="1701" spans="91:95">
      <c r="CM1701" s="132"/>
      <c r="CN1701" s="132"/>
      <c r="CO1701" s="137"/>
      <c r="CP1701" s="132"/>
      <c r="CQ1701" s="137"/>
    </row>
    <row r="1702" spans="91:95">
      <c r="CM1702" s="132"/>
      <c r="CN1702" s="132"/>
      <c r="CO1702" s="137"/>
      <c r="CP1702" s="132"/>
      <c r="CQ1702" s="137"/>
    </row>
    <row r="1703" spans="91:95">
      <c r="CM1703" s="132"/>
      <c r="CN1703" s="132"/>
      <c r="CO1703" s="137"/>
      <c r="CP1703" s="132"/>
      <c r="CQ1703" s="137"/>
    </row>
    <row r="1704" spans="91:95">
      <c r="CM1704" s="132"/>
      <c r="CN1704" s="132"/>
      <c r="CO1704" s="137"/>
      <c r="CP1704" s="132"/>
      <c r="CQ1704" s="137"/>
    </row>
    <row r="1705" spans="91:95">
      <c r="CM1705" s="132"/>
      <c r="CN1705" s="132"/>
      <c r="CO1705" s="137"/>
      <c r="CP1705" s="132"/>
      <c r="CQ1705" s="137"/>
    </row>
    <row r="1706" spans="91:95">
      <c r="CM1706" s="132"/>
      <c r="CN1706" s="132"/>
      <c r="CO1706" s="137"/>
      <c r="CP1706" s="132"/>
      <c r="CQ1706" s="137"/>
    </row>
    <row r="1707" spans="91:95">
      <c r="CM1707" s="132"/>
      <c r="CN1707" s="132"/>
      <c r="CO1707" s="137"/>
      <c r="CP1707" s="132"/>
      <c r="CQ1707" s="137"/>
    </row>
    <row r="1708" spans="91:95">
      <c r="CM1708" s="132"/>
      <c r="CN1708" s="132"/>
      <c r="CO1708" s="137"/>
      <c r="CP1708" s="132"/>
      <c r="CQ1708" s="137"/>
    </row>
    <row r="1709" spans="91:95">
      <c r="CM1709" s="132"/>
      <c r="CN1709" s="132"/>
      <c r="CO1709" s="137"/>
      <c r="CP1709" s="132"/>
      <c r="CQ1709" s="137"/>
    </row>
    <row r="1710" spans="91:95">
      <c r="CM1710" s="132"/>
      <c r="CN1710" s="132"/>
      <c r="CO1710" s="137"/>
      <c r="CP1710" s="132"/>
      <c r="CQ1710" s="137"/>
    </row>
    <row r="1711" spans="91:95">
      <c r="CM1711" s="132"/>
      <c r="CN1711" s="132"/>
      <c r="CO1711" s="137"/>
      <c r="CP1711" s="132"/>
      <c r="CQ1711" s="137"/>
    </row>
    <row r="1712" spans="91:95">
      <c r="CM1712" s="132"/>
      <c r="CN1712" s="132"/>
      <c r="CO1712" s="137"/>
      <c r="CP1712" s="132"/>
      <c r="CQ1712" s="137"/>
    </row>
    <row r="1713" spans="91:95">
      <c r="CM1713" s="132"/>
      <c r="CN1713" s="132"/>
      <c r="CO1713" s="137"/>
      <c r="CP1713" s="132"/>
      <c r="CQ1713" s="137"/>
    </row>
    <row r="1714" spans="91:95">
      <c r="CM1714" s="132"/>
      <c r="CN1714" s="132"/>
      <c r="CO1714" s="137"/>
      <c r="CP1714" s="132"/>
      <c r="CQ1714" s="137"/>
    </row>
    <row r="1715" spans="91:95">
      <c r="CM1715" s="132"/>
      <c r="CN1715" s="132"/>
      <c r="CO1715" s="137"/>
      <c r="CP1715" s="132"/>
      <c r="CQ1715" s="137"/>
    </row>
    <row r="1716" spans="91:95">
      <c r="CM1716" s="132"/>
      <c r="CN1716" s="132"/>
      <c r="CO1716" s="137"/>
      <c r="CP1716" s="132"/>
      <c r="CQ1716" s="137"/>
    </row>
    <row r="1717" spans="91:95">
      <c r="CM1717" s="132"/>
      <c r="CN1717" s="132"/>
      <c r="CO1717" s="137"/>
      <c r="CP1717" s="132"/>
      <c r="CQ1717" s="137"/>
    </row>
    <row r="1718" spans="91:95">
      <c r="CM1718" s="132"/>
      <c r="CN1718" s="132"/>
      <c r="CO1718" s="137"/>
      <c r="CP1718" s="132"/>
      <c r="CQ1718" s="137"/>
    </row>
    <row r="1719" spans="91:95">
      <c r="CM1719" s="132"/>
      <c r="CN1719" s="132"/>
      <c r="CO1719" s="137"/>
      <c r="CP1719" s="132"/>
      <c r="CQ1719" s="137"/>
    </row>
    <row r="1720" spans="91:95">
      <c r="CM1720" s="132"/>
      <c r="CN1720" s="132"/>
      <c r="CO1720" s="137"/>
      <c r="CP1720" s="132"/>
      <c r="CQ1720" s="137"/>
    </row>
    <row r="1721" spans="91:95">
      <c r="CM1721" s="132"/>
      <c r="CN1721" s="132"/>
      <c r="CO1721" s="137"/>
      <c r="CP1721" s="132"/>
      <c r="CQ1721" s="137"/>
    </row>
    <row r="1722" spans="91:95">
      <c r="CM1722" s="132"/>
      <c r="CN1722" s="132"/>
      <c r="CO1722" s="137"/>
      <c r="CP1722" s="132"/>
      <c r="CQ1722" s="137"/>
    </row>
    <row r="1723" spans="91:95">
      <c r="CM1723" s="132"/>
      <c r="CN1723" s="132"/>
      <c r="CO1723" s="137"/>
      <c r="CP1723" s="132"/>
      <c r="CQ1723" s="137"/>
    </row>
    <row r="1724" spans="91:95">
      <c r="CM1724" s="132"/>
      <c r="CN1724" s="132"/>
      <c r="CO1724" s="137"/>
      <c r="CP1724" s="132"/>
      <c r="CQ1724" s="137"/>
    </row>
    <row r="1725" spans="91:95">
      <c r="CM1725" s="132"/>
      <c r="CN1725" s="132"/>
      <c r="CO1725" s="137"/>
      <c r="CP1725" s="132"/>
      <c r="CQ1725" s="137"/>
    </row>
    <row r="1726" spans="91:95">
      <c r="CM1726" s="132"/>
      <c r="CN1726" s="132"/>
      <c r="CO1726" s="137"/>
      <c r="CP1726" s="132"/>
      <c r="CQ1726" s="137"/>
    </row>
    <row r="1727" spans="91:95">
      <c r="CM1727" s="132"/>
      <c r="CN1727" s="132"/>
      <c r="CO1727" s="137"/>
      <c r="CP1727" s="132"/>
      <c r="CQ1727" s="137"/>
    </row>
    <row r="1728" spans="91:95">
      <c r="CM1728" s="132"/>
      <c r="CN1728" s="132"/>
      <c r="CO1728" s="137"/>
      <c r="CP1728" s="132"/>
      <c r="CQ1728" s="137"/>
    </row>
    <row r="1729" spans="91:95">
      <c r="CM1729" s="132"/>
      <c r="CN1729" s="132"/>
      <c r="CO1729" s="137"/>
      <c r="CP1729" s="132"/>
      <c r="CQ1729" s="137"/>
    </row>
    <row r="1730" spans="91:95">
      <c r="CM1730" s="132"/>
      <c r="CN1730" s="132"/>
      <c r="CO1730" s="137"/>
      <c r="CP1730" s="132"/>
      <c r="CQ1730" s="137"/>
    </row>
    <row r="1731" spans="91:95">
      <c r="CM1731" s="132"/>
      <c r="CN1731" s="132"/>
      <c r="CO1731" s="137"/>
      <c r="CP1731" s="132"/>
      <c r="CQ1731" s="137"/>
    </row>
    <row r="1732" spans="91:95">
      <c r="CM1732" s="132"/>
      <c r="CN1732" s="132"/>
      <c r="CO1732" s="137"/>
      <c r="CP1732" s="132"/>
      <c r="CQ1732" s="137"/>
    </row>
    <row r="1733" spans="91:95">
      <c r="CM1733" s="132"/>
      <c r="CN1733" s="132"/>
      <c r="CO1733" s="137"/>
      <c r="CP1733" s="132"/>
      <c r="CQ1733" s="137"/>
    </row>
    <row r="1734" spans="91:95">
      <c r="CM1734" s="132"/>
      <c r="CN1734" s="132"/>
      <c r="CO1734" s="137"/>
      <c r="CP1734" s="132"/>
      <c r="CQ1734" s="137"/>
    </row>
    <row r="1735" spans="91:95">
      <c r="CM1735" s="132"/>
      <c r="CN1735" s="132"/>
      <c r="CO1735" s="137"/>
      <c r="CP1735" s="132"/>
      <c r="CQ1735" s="137"/>
    </row>
    <row r="1736" spans="91:95">
      <c r="CM1736" s="132"/>
      <c r="CN1736" s="132"/>
      <c r="CO1736" s="137"/>
      <c r="CP1736" s="132"/>
      <c r="CQ1736" s="137"/>
    </row>
    <row r="1737" spans="91:95">
      <c r="CM1737" s="132"/>
      <c r="CN1737" s="132"/>
      <c r="CO1737" s="137"/>
      <c r="CP1737" s="132"/>
      <c r="CQ1737" s="137"/>
    </row>
    <row r="1738" spans="91:95">
      <c r="CM1738" s="132"/>
      <c r="CN1738" s="132"/>
      <c r="CO1738" s="137"/>
      <c r="CP1738" s="132"/>
      <c r="CQ1738" s="137"/>
    </row>
    <row r="1739" spans="91:95">
      <c r="CM1739" s="132"/>
      <c r="CN1739" s="132"/>
      <c r="CO1739" s="137"/>
      <c r="CP1739" s="132"/>
      <c r="CQ1739" s="137"/>
    </row>
    <row r="1740" spans="91:95">
      <c r="CM1740" s="132"/>
      <c r="CN1740" s="132"/>
      <c r="CO1740" s="137"/>
      <c r="CP1740" s="132"/>
      <c r="CQ1740" s="137"/>
    </row>
    <row r="1741" spans="91:95">
      <c r="CM1741" s="132"/>
      <c r="CN1741" s="132"/>
      <c r="CO1741" s="137"/>
      <c r="CP1741" s="132"/>
      <c r="CQ1741" s="137"/>
    </row>
    <row r="1742" spans="91:95">
      <c r="CM1742" s="132"/>
      <c r="CN1742" s="132"/>
      <c r="CO1742" s="137"/>
      <c r="CP1742" s="132"/>
      <c r="CQ1742" s="137"/>
    </row>
    <row r="1743" spans="91:95">
      <c r="CM1743" s="132"/>
      <c r="CN1743" s="132"/>
      <c r="CO1743" s="137"/>
      <c r="CP1743" s="132"/>
      <c r="CQ1743" s="137"/>
    </row>
    <row r="1744" spans="91:95">
      <c r="CM1744" s="132"/>
      <c r="CN1744" s="132"/>
      <c r="CO1744" s="137"/>
      <c r="CP1744" s="132"/>
      <c r="CQ1744" s="137"/>
    </row>
    <row r="1745" spans="91:95">
      <c r="CM1745" s="132"/>
      <c r="CN1745" s="132"/>
      <c r="CO1745" s="137"/>
      <c r="CP1745" s="132"/>
      <c r="CQ1745" s="137"/>
    </row>
    <row r="1746" spans="91:95">
      <c r="CM1746" s="132"/>
      <c r="CN1746" s="132"/>
      <c r="CO1746" s="137"/>
      <c r="CP1746" s="132"/>
      <c r="CQ1746" s="137"/>
    </row>
    <row r="1747" spans="91:95">
      <c r="CM1747" s="132"/>
      <c r="CN1747" s="132"/>
      <c r="CO1747" s="137"/>
      <c r="CP1747" s="132"/>
      <c r="CQ1747" s="137"/>
    </row>
    <row r="1748" spans="91:95">
      <c r="CM1748" s="132"/>
      <c r="CN1748" s="132"/>
      <c r="CO1748" s="137"/>
      <c r="CP1748" s="132"/>
      <c r="CQ1748" s="137"/>
    </row>
    <row r="1749" spans="91:95">
      <c r="CM1749" s="132"/>
      <c r="CN1749" s="132"/>
      <c r="CO1749" s="137"/>
      <c r="CP1749" s="132"/>
      <c r="CQ1749" s="137"/>
    </row>
    <row r="1750" spans="91:95">
      <c r="CM1750" s="132"/>
      <c r="CN1750" s="132"/>
      <c r="CO1750" s="137"/>
      <c r="CP1750" s="132"/>
      <c r="CQ1750" s="137"/>
    </row>
    <row r="1751" spans="91:95">
      <c r="CM1751" s="132"/>
      <c r="CN1751" s="132"/>
      <c r="CO1751" s="137"/>
      <c r="CP1751" s="132"/>
      <c r="CQ1751" s="137"/>
    </row>
    <row r="1752" spans="91:95">
      <c r="CM1752" s="132"/>
      <c r="CN1752" s="132"/>
      <c r="CO1752" s="137"/>
      <c r="CP1752" s="132"/>
      <c r="CQ1752" s="137"/>
    </row>
    <row r="1753" spans="91:95">
      <c r="CM1753" s="132"/>
      <c r="CN1753" s="132"/>
      <c r="CO1753" s="137"/>
      <c r="CP1753" s="132"/>
      <c r="CQ1753" s="137"/>
    </row>
    <row r="1754" spans="91:95">
      <c r="CM1754" s="132"/>
      <c r="CN1754" s="132"/>
      <c r="CO1754" s="137"/>
      <c r="CP1754" s="132"/>
      <c r="CQ1754" s="137"/>
    </row>
    <row r="1755" spans="91:95">
      <c r="CM1755" s="132"/>
      <c r="CN1755" s="132"/>
      <c r="CO1755" s="137"/>
      <c r="CP1755" s="132"/>
      <c r="CQ1755" s="137"/>
    </row>
    <row r="1756" spans="91:95">
      <c r="CM1756" s="132"/>
      <c r="CN1756" s="132"/>
      <c r="CO1756" s="137"/>
      <c r="CP1756" s="132"/>
      <c r="CQ1756" s="137"/>
    </row>
    <row r="1757" spans="91:95">
      <c r="CM1757" s="132"/>
      <c r="CN1757" s="132"/>
      <c r="CO1757" s="137"/>
      <c r="CP1757" s="132"/>
      <c r="CQ1757" s="137"/>
    </row>
    <row r="1758" spans="91:95">
      <c r="CM1758" s="132"/>
      <c r="CN1758" s="132"/>
      <c r="CO1758" s="137"/>
      <c r="CP1758" s="132"/>
      <c r="CQ1758" s="137"/>
    </row>
    <row r="1759" spans="91:95">
      <c r="CM1759" s="132"/>
      <c r="CN1759" s="132"/>
      <c r="CO1759" s="137"/>
      <c r="CP1759" s="132"/>
      <c r="CQ1759" s="137"/>
    </row>
    <row r="1760" spans="91:95">
      <c r="CM1760" s="132"/>
      <c r="CN1760" s="132"/>
      <c r="CO1760" s="137"/>
      <c r="CP1760" s="132"/>
      <c r="CQ1760" s="137"/>
    </row>
    <row r="1761" spans="91:95">
      <c r="CM1761" s="132"/>
      <c r="CN1761" s="132"/>
      <c r="CO1761" s="137"/>
      <c r="CP1761" s="132"/>
      <c r="CQ1761" s="137"/>
    </row>
    <row r="1762" spans="91:95">
      <c r="CM1762" s="132"/>
      <c r="CN1762" s="132"/>
      <c r="CO1762" s="137"/>
      <c r="CP1762" s="132"/>
      <c r="CQ1762" s="137"/>
    </row>
    <row r="1763" spans="91:95">
      <c r="CM1763" s="132"/>
      <c r="CN1763" s="132"/>
      <c r="CO1763" s="137"/>
      <c r="CP1763" s="132"/>
      <c r="CQ1763" s="137"/>
    </row>
    <row r="1764" spans="91:95">
      <c r="CM1764" s="132"/>
      <c r="CN1764" s="132"/>
      <c r="CO1764" s="137"/>
      <c r="CP1764" s="132"/>
      <c r="CQ1764" s="137"/>
    </row>
    <row r="1765" spans="91:95">
      <c r="CM1765" s="132"/>
      <c r="CN1765" s="132"/>
      <c r="CO1765" s="137"/>
      <c r="CP1765" s="132"/>
      <c r="CQ1765" s="137"/>
    </row>
    <row r="1766" spans="91:95">
      <c r="CM1766" s="132"/>
      <c r="CN1766" s="132"/>
      <c r="CO1766" s="137"/>
      <c r="CP1766" s="132"/>
      <c r="CQ1766" s="137"/>
    </row>
    <row r="1767" spans="91:95">
      <c r="CM1767" s="132"/>
      <c r="CN1767" s="132"/>
      <c r="CO1767" s="137"/>
      <c r="CP1767" s="132"/>
      <c r="CQ1767" s="137"/>
    </row>
    <row r="1768" spans="91:95">
      <c r="CM1768" s="132"/>
      <c r="CN1768" s="132"/>
      <c r="CO1768" s="137"/>
      <c r="CP1768" s="132"/>
      <c r="CQ1768" s="137"/>
    </row>
    <row r="1769" spans="91:95">
      <c r="CM1769" s="132"/>
      <c r="CN1769" s="132"/>
      <c r="CO1769" s="137"/>
      <c r="CP1769" s="132"/>
      <c r="CQ1769" s="137"/>
    </row>
    <row r="1770" spans="91:95">
      <c r="CM1770" s="132"/>
      <c r="CN1770" s="132"/>
      <c r="CO1770" s="137"/>
      <c r="CP1770" s="132"/>
      <c r="CQ1770" s="137"/>
    </row>
    <row r="1771" spans="91:95">
      <c r="CM1771" s="132"/>
      <c r="CN1771" s="132"/>
      <c r="CO1771" s="137"/>
      <c r="CP1771" s="132"/>
      <c r="CQ1771" s="137"/>
    </row>
    <row r="1772" spans="91:95">
      <c r="CM1772" s="132"/>
      <c r="CN1772" s="132"/>
      <c r="CO1772" s="137"/>
      <c r="CP1772" s="132"/>
      <c r="CQ1772" s="137"/>
    </row>
    <row r="1773" spans="91:95">
      <c r="CM1773" s="132"/>
      <c r="CN1773" s="132"/>
      <c r="CO1773" s="137"/>
      <c r="CP1773" s="132"/>
      <c r="CQ1773" s="137"/>
    </row>
    <row r="1774" spans="91:95">
      <c r="CM1774" s="132"/>
      <c r="CN1774" s="132"/>
      <c r="CO1774" s="137"/>
      <c r="CP1774" s="132"/>
      <c r="CQ1774" s="137"/>
    </row>
    <row r="1775" spans="91:95">
      <c r="CM1775" s="132"/>
      <c r="CN1775" s="132"/>
      <c r="CO1775" s="137"/>
      <c r="CP1775" s="132"/>
      <c r="CQ1775" s="137"/>
    </row>
    <row r="1776" spans="91:95">
      <c r="CM1776" s="132"/>
      <c r="CN1776" s="132"/>
      <c r="CO1776" s="137"/>
      <c r="CP1776" s="132"/>
      <c r="CQ1776" s="137"/>
    </row>
    <row r="1777" spans="91:95">
      <c r="CM1777" s="132"/>
      <c r="CN1777" s="132"/>
      <c r="CO1777" s="137"/>
      <c r="CP1777" s="132"/>
      <c r="CQ1777" s="137"/>
    </row>
    <row r="1778" spans="91:95">
      <c r="CM1778" s="132"/>
      <c r="CN1778" s="132"/>
      <c r="CO1778" s="137"/>
      <c r="CP1778" s="132"/>
      <c r="CQ1778" s="137"/>
    </row>
    <row r="1779" spans="91:95">
      <c r="CM1779" s="132"/>
      <c r="CN1779" s="132"/>
      <c r="CO1779" s="137"/>
      <c r="CP1779" s="132"/>
      <c r="CQ1779" s="137"/>
    </row>
    <row r="1780" spans="91:95">
      <c r="CM1780" s="132"/>
      <c r="CN1780" s="132"/>
      <c r="CO1780" s="137"/>
      <c r="CP1780" s="132"/>
      <c r="CQ1780" s="137"/>
    </row>
    <row r="1781" spans="91:95">
      <c r="CM1781" s="132"/>
      <c r="CN1781" s="132"/>
      <c r="CO1781" s="137"/>
      <c r="CP1781" s="132"/>
      <c r="CQ1781" s="137"/>
    </row>
    <row r="1782" spans="91:95">
      <c r="CM1782" s="132"/>
      <c r="CN1782" s="132"/>
      <c r="CO1782" s="137"/>
      <c r="CP1782" s="132"/>
      <c r="CQ1782" s="137"/>
    </row>
    <row r="1783" spans="91:95">
      <c r="CM1783" s="132"/>
      <c r="CN1783" s="132"/>
      <c r="CO1783" s="137"/>
      <c r="CP1783" s="132"/>
      <c r="CQ1783" s="137"/>
    </row>
    <row r="1784" spans="91:95">
      <c r="CM1784" s="132"/>
      <c r="CN1784" s="132"/>
      <c r="CO1784" s="137"/>
      <c r="CP1784" s="132"/>
      <c r="CQ1784" s="137"/>
    </row>
    <row r="1785" spans="91:95">
      <c r="CM1785" s="132"/>
      <c r="CN1785" s="132"/>
      <c r="CO1785" s="137"/>
      <c r="CP1785" s="132"/>
      <c r="CQ1785" s="137"/>
    </row>
    <row r="1786" spans="91:95">
      <c r="CM1786" s="132"/>
      <c r="CN1786" s="132"/>
      <c r="CO1786" s="137"/>
      <c r="CP1786" s="132"/>
      <c r="CQ1786" s="137"/>
    </row>
    <row r="1787" spans="91:95">
      <c r="CM1787" s="132"/>
      <c r="CN1787" s="132"/>
      <c r="CO1787" s="137"/>
      <c r="CP1787" s="132"/>
      <c r="CQ1787" s="137"/>
    </row>
    <row r="1788" spans="91:95">
      <c r="CM1788" s="132"/>
      <c r="CN1788" s="132"/>
      <c r="CO1788" s="137"/>
      <c r="CP1788" s="132"/>
      <c r="CQ1788" s="137"/>
    </row>
    <row r="1789" spans="91:95">
      <c r="CM1789" s="132"/>
      <c r="CN1789" s="132"/>
      <c r="CO1789" s="137"/>
      <c r="CP1789" s="132"/>
      <c r="CQ1789" s="137"/>
    </row>
    <row r="1790" spans="91:95">
      <c r="CM1790" s="132"/>
      <c r="CN1790" s="132"/>
      <c r="CO1790" s="137"/>
      <c r="CP1790" s="132"/>
      <c r="CQ1790" s="137"/>
    </row>
    <row r="1791" spans="91:95">
      <c r="CM1791" s="132"/>
      <c r="CN1791" s="132"/>
      <c r="CO1791" s="137"/>
      <c r="CP1791" s="132"/>
      <c r="CQ1791" s="137"/>
    </row>
    <row r="1792" spans="91:95">
      <c r="CM1792" s="132"/>
      <c r="CN1792" s="132"/>
      <c r="CO1792" s="137"/>
      <c r="CP1792" s="132"/>
      <c r="CQ1792" s="137"/>
    </row>
    <row r="1793" spans="91:95">
      <c r="CM1793" s="132"/>
      <c r="CN1793" s="132"/>
      <c r="CO1793" s="137"/>
      <c r="CP1793" s="132"/>
      <c r="CQ1793" s="137"/>
    </row>
    <row r="1794" spans="91:95">
      <c r="CM1794" s="132"/>
      <c r="CN1794" s="132"/>
      <c r="CO1794" s="137"/>
      <c r="CP1794" s="132"/>
      <c r="CQ1794" s="137"/>
    </row>
    <row r="1795" spans="91:95">
      <c r="CM1795" s="132"/>
      <c r="CN1795" s="132"/>
      <c r="CO1795" s="137"/>
      <c r="CP1795" s="132"/>
      <c r="CQ1795" s="137"/>
    </row>
    <row r="1796" spans="91:95">
      <c r="CM1796" s="132"/>
      <c r="CN1796" s="132"/>
      <c r="CO1796" s="137"/>
      <c r="CP1796" s="132"/>
      <c r="CQ1796" s="137"/>
    </row>
    <row r="1797" spans="91:95">
      <c r="CM1797" s="132"/>
      <c r="CN1797" s="132"/>
      <c r="CO1797" s="137"/>
      <c r="CP1797" s="132"/>
      <c r="CQ1797" s="137"/>
    </row>
    <row r="1798" spans="91:95">
      <c r="CM1798" s="132"/>
      <c r="CN1798" s="132"/>
      <c r="CO1798" s="137"/>
      <c r="CP1798" s="132"/>
      <c r="CQ1798" s="137"/>
    </row>
    <row r="1799" spans="91:95">
      <c r="CM1799" s="132"/>
      <c r="CN1799" s="132"/>
      <c r="CO1799" s="137"/>
      <c r="CP1799" s="132"/>
      <c r="CQ1799" s="137"/>
    </row>
    <row r="1800" spans="91:95">
      <c r="CM1800" s="132"/>
      <c r="CN1800" s="132"/>
      <c r="CO1800" s="137"/>
      <c r="CP1800" s="132"/>
      <c r="CQ1800" s="137"/>
    </row>
    <row r="1801" spans="91:95">
      <c r="CM1801" s="132"/>
      <c r="CN1801" s="132"/>
      <c r="CO1801" s="137"/>
      <c r="CP1801" s="132"/>
      <c r="CQ1801" s="137"/>
    </row>
    <row r="1802" spans="91:95">
      <c r="CM1802" s="132"/>
      <c r="CN1802" s="132"/>
      <c r="CO1802" s="137"/>
      <c r="CP1802" s="132"/>
      <c r="CQ1802" s="137"/>
    </row>
    <row r="1803" spans="91:95">
      <c r="CM1803" s="132"/>
      <c r="CN1803" s="132"/>
      <c r="CO1803" s="137"/>
      <c r="CP1803" s="132"/>
      <c r="CQ1803" s="137"/>
    </row>
    <row r="1804" spans="91:95">
      <c r="CM1804" s="132"/>
      <c r="CN1804" s="132"/>
      <c r="CO1804" s="137"/>
      <c r="CP1804" s="132"/>
      <c r="CQ1804" s="137"/>
    </row>
    <row r="1805" spans="91:95">
      <c r="CM1805" s="132"/>
      <c r="CN1805" s="132"/>
      <c r="CO1805" s="137"/>
      <c r="CP1805" s="132"/>
      <c r="CQ1805" s="137"/>
    </row>
    <row r="1806" spans="91:95">
      <c r="CM1806" s="132"/>
      <c r="CN1806" s="132"/>
      <c r="CO1806" s="137"/>
      <c r="CP1806" s="132"/>
      <c r="CQ1806" s="137"/>
    </row>
    <row r="1807" spans="91:95">
      <c r="CM1807" s="132"/>
      <c r="CN1807" s="132"/>
      <c r="CO1807" s="137"/>
      <c r="CP1807" s="132"/>
      <c r="CQ1807" s="137"/>
    </row>
    <row r="1808" spans="91:95">
      <c r="CM1808" s="132"/>
      <c r="CN1808" s="132"/>
      <c r="CO1808" s="137"/>
      <c r="CP1808" s="132"/>
      <c r="CQ1808" s="137"/>
    </row>
    <row r="1809" spans="91:95">
      <c r="CM1809" s="132"/>
      <c r="CN1809" s="132"/>
      <c r="CO1809" s="137"/>
      <c r="CP1809" s="132"/>
      <c r="CQ1809" s="137"/>
    </row>
    <row r="1810" spans="91:95">
      <c r="CM1810" s="132"/>
      <c r="CN1810" s="132"/>
      <c r="CO1810" s="137"/>
      <c r="CP1810" s="132"/>
      <c r="CQ1810" s="137"/>
    </row>
    <row r="1811" spans="91:95">
      <c r="CM1811" s="132"/>
      <c r="CN1811" s="132"/>
      <c r="CO1811" s="137"/>
      <c r="CP1811" s="132"/>
      <c r="CQ1811" s="137"/>
    </row>
    <row r="1812" spans="91:95">
      <c r="CM1812" s="132"/>
      <c r="CN1812" s="132"/>
      <c r="CO1812" s="137"/>
      <c r="CP1812" s="132"/>
      <c r="CQ1812" s="137"/>
    </row>
    <row r="1813" spans="91:95">
      <c r="CM1813" s="132"/>
      <c r="CN1813" s="132"/>
      <c r="CO1813" s="137"/>
      <c r="CP1813" s="132"/>
      <c r="CQ1813" s="137"/>
    </row>
    <row r="1814" spans="91:95">
      <c r="CM1814" s="132"/>
      <c r="CN1814" s="132"/>
      <c r="CO1814" s="137"/>
      <c r="CP1814" s="132"/>
      <c r="CQ1814" s="137"/>
    </row>
    <row r="1815" spans="91:95">
      <c r="CM1815" s="132"/>
      <c r="CN1815" s="132"/>
      <c r="CO1815" s="137"/>
      <c r="CP1815" s="132"/>
      <c r="CQ1815" s="137"/>
    </row>
    <row r="1816" spans="91:95">
      <c r="CM1816" s="132"/>
      <c r="CN1816" s="132"/>
      <c r="CO1816" s="137"/>
      <c r="CP1816" s="132"/>
      <c r="CQ1816" s="137"/>
    </row>
    <row r="1817" spans="91:95">
      <c r="CM1817" s="132"/>
      <c r="CN1817" s="132"/>
      <c r="CO1817" s="137"/>
      <c r="CP1817" s="132"/>
      <c r="CQ1817" s="137"/>
    </row>
    <row r="1818" spans="91:95">
      <c r="CM1818" s="132"/>
      <c r="CN1818" s="132"/>
      <c r="CO1818" s="137"/>
      <c r="CP1818" s="132"/>
      <c r="CQ1818" s="137"/>
    </row>
    <row r="1819" spans="91:95">
      <c r="CM1819" s="132"/>
      <c r="CN1819" s="132"/>
      <c r="CO1819" s="137"/>
      <c r="CP1819" s="132"/>
      <c r="CQ1819" s="137"/>
    </row>
    <row r="1820" spans="91:95">
      <c r="CM1820" s="132"/>
      <c r="CN1820" s="132"/>
      <c r="CO1820" s="137"/>
      <c r="CP1820" s="132"/>
      <c r="CQ1820" s="137"/>
    </row>
    <row r="1821" spans="91:95">
      <c r="CM1821" s="132"/>
      <c r="CN1821" s="132"/>
      <c r="CO1821" s="137"/>
      <c r="CP1821" s="132"/>
      <c r="CQ1821" s="137"/>
    </row>
    <row r="1822" spans="91:95">
      <c r="CM1822" s="132"/>
      <c r="CN1822" s="132"/>
      <c r="CO1822" s="137"/>
      <c r="CP1822" s="132"/>
      <c r="CQ1822" s="137"/>
    </row>
    <row r="1823" spans="91:95">
      <c r="CM1823" s="132"/>
      <c r="CN1823" s="132"/>
      <c r="CO1823" s="137"/>
      <c r="CP1823" s="132"/>
      <c r="CQ1823" s="137"/>
    </row>
    <row r="1824" spans="91:95">
      <c r="CM1824" s="132"/>
      <c r="CN1824" s="132"/>
      <c r="CO1824" s="137"/>
      <c r="CP1824" s="132"/>
      <c r="CQ1824" s="137"/>
    </row>
    <row r="1825" spans="91:95">
      <c r="CM1825" s="132"/>
      <c r="CN1825" s="132"/>
      <c r="CO1825" s="137"/>
      <c r="CP1825" s="132"/>
      <c r="CQ1825" s="137"/>
    </row>
    <row r="1826" spans="91:95">
      <c r="CM1826" s="132"/>
      <c r="CN1826" s="132"/>
      <c r="CO1826" s="137"/>
      <c r="CP1826" s="132"/>
      <c r="CQ1826" s="137"/>
    </row>
    <row r="1827" spans="91:95">
      <c r="CM1827" s="132"/>
      <c r="CN1827" s="132"/>
      <c r="CO1827" s="137"/>
      <c r="CP1827" s="132"/>
      <c r="CQ1827" s="137"/>
    </row>
    <row r="1828" spans="91:95">
      <c r="CM1828" s="132"/>
      <c r="CN1828" s="132"/>
      <c r="CO1828" s="137"/>
      <c r="CP1828" s="132"/>
      <c r="CQ1828" s="137"/>
    </row>
    <row r="1829" spans="91:95">
      <c r="CM1829" s="132"/>
      <c r="CN1829" s="132"/>
      <c r="CO1829" s="137"/>
      <c r="CP1829" s="132"/>
      <c r="CQ1829" s="137"/>
    </row>
    <row r="1830" spans="91:95">
      <c r="CM1830" s="132"/>
      <c r="CN1830" s="132"/>
      <c r="CO1830" s="137"/>
      <c r="CP1830" s="132"/>
      <c r="CQ1830" s="137"/>
    </row>
    <row r="1831" spans="91:95">
      <c r="CM1831" s="132"/>
      <c r="CN1831" s="132"/>
      <c r="CO1831" s="137"/>
      <c r="CP1831" s="132"/>
      <c r="CQ1831" s="137"/>
    </row>
    <row r="1832" spans="91:95">
      <c r="CM1832" s="132"/>
      <c r="CN1832" s="132"/>
      <c r="CO1832" s="137"/>
      <c r="CP1832" s="132"/>
      <c r="CQ1832" s="137"/>
    </row>
    <row r="1833" spans="91:95">
      <c r="CM1833" s="132"/>
      <c r="CN1833" s="132"/>
      <c r="CO1833" s="137"/>
      <c r="CP1833" s="132"/>
      <c r="CQ1833" s="137"/>
    </row>
    <row r="1834" spans="91:95">
      <c r="CM1834" s="132"/>
      <c r="CN1834" s="132"/>
      <c r="CO1834" s="137"/>
      <c r="CP1834" s="132"/>
      <c r="CQ1834" s="137"/>
    </row>
    <row r="1835" spans="91:95">
      <c r="CM1835" s="132"/>
      <c r="CN1835" s="132"/>
      <c r="CO1835" s="137"/>
      <c r="CP1835" s="132"/>
      <c r="CQ1835" s="137"/>
    </row>
    <row r="1836" spans="91:95">
      <c r="CM1836" s="132"/>
      <c r="CN1836" s="132"/>
      <c r="CO1836" s="137"/>
      <c r="CP1836" s="132"/>
      <c r="CQ1836" s="137"/>
    </row>
    <row r="1837" spans="91:95">
      <c r="CM1837" s="132"/>
      <c r="CN1837" s="132"/>
      <c r="CO1837" s="137"/>
      <c r="CP1837" s="132"/>
      <c r="CQ1837" s="137"/>
    </row>
    <row r="1838" spans="91:95">
      <c r="CM1838" s="132"/>
      <c r="CN1838" s="132"/>
      <c r="CO1838" s="137"/>
      <c r="CP1838" s="132"/>
      <c r="CQ1838" s="137"/>
    </row>
    <row r="1839" spans="91:95">
      <c r="CM1839" s="132"/>
      <c r="CN1839" s="132"/>
      <c r="CO1839" s="137"/>
      <c r="CP1839" s="132"/>
      <c r="CQ1839" s="137"/>
    </row>
    <row r="1840" spans="91:95">
      <c r="CM1840" s="132"/>
      <c r="CN1840" s="132"/>
      <c r="CO1840" s="137"/>
      <c r="CP1840" s="132"/>
      <c r="CQ1840" s="137"/>
    </row>
    <row r="1841" spans="91:95">
      <c r="CM1841" s="132"/>
      <c r="CN1841" s="132"/>
      <c r="CO1841" s="137"/>
      <c r="CP1841" s="132"/>
      <c r="CQ1841" s="137"/>
    </row>
    <row r="1842" spans="91:95">
      <c r="CM1842" s="132"/>
      <c r="CN1842" s="132"/>
      <c r="CO1842" s="137"/>
      <c r="CP1842" s="132"/>
      <c r="CQ1842" s="137"/>
    </row>
    <row r="1843" spans="91:95">
      <c r="CM1843" s="132"/>
      <c r="CN1843" s="132"/>
      <c r="CO1843" s="137"/>
      <c r="CP1843" s="132"/>
      <c r="CQ1843" s="137"/>
    </row>
    <row r="1844" spans="91:95">
      <c r="CM1844" s="132"/>
      <c r="CN1844" s="132"/>
      <c r="CO1844" s="137"/>
      <c r="CP1844" s="132"/>
      <c r="CQ1844" s="137"/>
    </row>
    <row r="1845" spans="91:95">
      <c r="CM1845" s="132"/>
      <c r="CN1845" s="132"/>
      <c r="CO1845" s="137"/>
      <c r="CP1845" s="132"/>
      <c r="CQ1845" s="137"/>
    </row>
    <row r="1846" spans="91:95">
      <c r="CM1846" s="132"/>
      <c r="CN1846" s="132"/>
      <c r="CO1846" s="137"/>
      <c r="CP1846" s="132"/>
      <c r="CQ1846" s="137"/>
    </row>
    <row r="1847" spans="91:95">
      <c r="CM1847" s="132"/>
      <c r="CN1847" s="132"/>
      <c r="CO1847" s="137"/>
      <c r="CP1847" s="132"/>
      <c r="CQ1847" s="137"/>
    </row>
    <row r="1848" spans="91:95">
      <c r="CM1848" s="132"/>
      <c r="CN1848" s="132"/>
      <c r="CO1848" s="137"/>
      <c r="CP1848" s="132"/>
      <c r="CQ1848" s="137"/>
    </row>
    <row r="1849" spans="91:95">
      <c r="CM1849" s="132"/>
      <c r="CN1849" s="132"/>
      <c r="CO1849" s="137"/>
      <c r="CP1849" s="132"/>
      <c r="CQ1849" s="137"/>
    </row>
    <row r="1850" spans="91:95">
      <c r="CM1850" s="132"/>
      <c r="CN1850" s="132"/>
      <c r="CO1850" s="137"/>
      <c r="CP1850" s="132"/>
      <c r="CQ1850" s="137"/>
    </row>
    <row r="1851" spans="91:95">
      <c r="CM1851" s="132"/>
      <c r="CN1851" s="132"/>
      <c r="CO1851" s="137"/>
      <c r="CP1851" s="132"/>
      <c r="CQ1851" s="137"/>
    </row>
    <row r="1852" spans="91:95">
      <c r="CM1852" s="132"/>
      <c r="CN1852" s="132"/>
      <c r="CO1852" s="137"/>
      <c r="CP1852" s="132"/>
      <c r="CQ1852" s="137"/>
    </row>
    <row r="1853" spans="91:95">
      <c r="CM1853" s="132"/>
      <c r="CN1853" s="132"/>
      <c r="CO1853" s="137"/>
      <c r="CP1853" s="132"/>
      <c r="CQ1853" s="137"/>
    </row>
    <row r="1854" spans="91:95">
      <c r="CM1854" s="132"/>
      <c r="CN1854" s="132"/>
      <c r="CO1854" s="137"/>
      <c r="CP1854" s="132"/>
      <c r="CQ1854" s="137"/>
    </row>
    <row r="1855" spans="91:95">
      <c r="CM1855" s="132"/>
      <c r="CN1855" s="132"/>
      <c r="CO1855" s="137"/>
      <c r="CP1855" s="132"/>
      <c r="CQ1855" s="137"/>
    </row>
    <row r="1856" spans="91:95">
      <c r="CM1856" s="132"/>
      <c r="CN1856" s="132"/>
      <c r="CO1856" s="137"/>
      <c r="CP1856" s="132"/>
      <c r="CQ1856" s="137"/>
    </row>
    <row r="1857" spans="91:95">
      <c r="CM1857" s="132"/>
      <c r="CN1857" s="132"/>
      <c r="CO1857" s="137"/>
      <c r="CP1857" s="132"/>
      <c r="CQ1857" s="137"/>
    </row>
    <row r="1858" spans="91:95">
      <c r="CM1858" s="132"/>
      <c r="CN1858" s="132"/>
      <c r="CO1858" s="137"/>
      <c r="CP1858" s="132"/>
      <c r="CQ1858" s="137"/>
    </row>
    <row r="1859" spans="91:95">
      <c r="CM1859" s="132"/>
      <c r="CN1859" s="132"/>
      <c r="CO1859" s="137"/>
      <c r="CP1859" s="132"/>
      <c r="CQ1859" s="137"/>
    </row>
    <row r="1860" spans="91:95">
      <c r="CM1860" s="132"/>
      <c r="CN1860" s="132"/>
      <c r="CO1860" s="137"/>
      <c r="CP1860" s="132"/>
      <c r="CQ1860" s="137"/>
    </row>
    <row r="1861" spans="91:95">
      <c r="CM1861" s="132"/>
      <c r="CN1861" s="132"/>
      <c r="CO1861" s="137"/>
      <c r="CP1861" s="132"/>
      <c r="CQ1861" s="137"/>
    </row>
    <row r="1862" spans="91:95">
      <c r="CM1862" s="132"/>
      <c r="CN1862" s="132"/>
      <c r="CO1862" s="137"/>
      <c r="CP1862" s="132"/>
      <c r="CQ1862" s="137"/>
    </row>
    <row r="1863" spans="91:95">
      <c r="CM1863" s="132"/>
      <c r="CN1863" s="132"/>
      <c r="CO1863" s="137"/>
      <c r="CP1863" s="132"/>
      <c r="CQ1863" s="137"/>
    </row>
    <row r="1864" spans="91:95">
      <c r="CM1864" s="132"/>
      <c r="CN1864" s="132"/>
      <c r="CO1864" s="137"/>
      <c r="CP1864" s="132"/>
      <c r="CQ1864" s="137"/>
    </row>
    <row r="1865" spans="91:95">
      <c r="CM1865" s="132"/>
      <c r="CN1865" s="132"/>
      <c r="CO1865" s="137"/>
      <c r="CP1865" s="132"/>
      <c r="CQ1865" s="137"/>
    </row>
    <row r="1866" spans="91:95">
      <c r="CM1866" s="132"/>
      <c r="CN1866" s="132"/>
      <c r="CO1866" s="137"/>
      <c r="CP1866" s="132"/>
      <c r="CQ1866" s="137"/>
    </row>
    <row r="1867" spans="91:95">
      <c r="CM1867" s="132"/>
      <c r="CN1867" s="132"/>
      <c r="CO1867" s="137"/>
      <c r="CP1867" s="132"/>
      <c r="CQ1867" s="137"/>
    </row>
    <row r="1868" spans="91:95">
      <c r="CM1868" s="132"/>
      <c r="CN1868" s="132"/>
      <c r="CO1868" s="137"/>
      <c r="CP1868" s="132"/>
      <c r="CQ1868" s="137"/>
    </row>
    <row r="1869" spans="91:95">
      <c r="CM1869" s="132"/>
      <c r="CN1869" s="132"/>
      <c r="CO1869" s="137"/>
      <c r="CP1869" s="132"/>
      <c r="CQ1869" s="137"/>
    </row>
    <row r="1870" spans="91:95">
      <c r="CM1870" s="132"/>
      <c r="CN1870" s="132"/>
      <c r="CO1870" s="137"/>
      <c r="CP1870" s="132"/>
      <c r="CQ1870" s="137"/>
    </row>
    <row r="1871" spans="91:95">
      <c r="CM1871" s="132"/>
      <c r="CN1871" s="132"/>
      <c r="CO1871" s="137"/>
      <c r="CP1871" s="132"/>
      <c r="CQ1871" s="137"/>
    </row>
    <row r="1872" spans="91:95">
      <c r="CM1872" s="132"/>
      <c r="CN1872" s="132"/>
      <c r="CO1872" s="137"/>
      <c r="CP1872" s="132"/>
      <c r="CQ1872" s="137"/>
    </row>
    <row r="1873" spans="91:95">
      <c r="CM1873" s="132"/>
      <c r="CN1873" s="132"/>
      <c r="CO1873" s="137"/>
      <c r="CP1873" s="132"/>
      <c r="CQ1873" s="137"/>
    </row>
    <row r="1874" spans="91:95">
      <c r="CM1874" s="132"/>
      <c r="CN1874" s="132"/>
      <c r="CO1874" s="137"/>
      <c r="CP1874" s="132"/>
      <c r="CQ1874" s="137"/>
    </row>
    <row r="1875" spans="91:95">
      <c r="CM1875" s="132"/>
      <c r="CN1875" s="132"/>
      <c r="CO1875" s="137"/>
      <c r="CP1875" s="132"/>
      <c r="CQ1875" s="137"/>
    </row>
    <row r="1876" spans="91:95">
      <c r="CM1876" s="132"/>
      <c r="CN1876" s="132"/>
      <c r="CO1876" s="137"/>
      <c r="CP1876" s="132"/>
      <c r="CQ1876" s="137"/>
    </row>
    <row r="1877" spans="91:95">
      <c r="CM1877" s="132"/>
      <c r="CN1877" s="132"/>
      <c r="CO1877" s="137"/>
      <c r="CP1877" s="132"/>
      <c r="CQ1877" s="137"/>
    </row>
    <row r="1878" spans="91:95">
      <c r="CM1878" s="132"/>
      <c r="CN1878" s="132"/>
      <c r="CO1878" s="137"/>
      <c r="CP1878" s="132"/>
      <c r="CQ1878" s="137"/>
    </row>
    <row r="1879" spans="91:95">
      <c r="CM1879" s="132"/>
      <c r="CN1879" s="132"/>
      <c r="CO1879" s="137"/>
      <c r="CP1879" s="132"/>
      <c r="CQ1879" s="137"/>
    </row>
    <row r="1880" spans="91:95">
      <c r="CM1880" s="132"/>
      <c r="CN1880" s="132"/>
      <c r="CO1880" s="137"/>
      <c r="CP1880" s="132"/>
      <c r="CQ1880" s="137"/>
    </row>
    <row r="1881" spans="91:95">
      <c r="CM1881" s="132"/>
      <c r="CN1881" s="132"/>
      <c r="CO1881" s="137"/>
      <c r="CP1881" s="132"/>
      <c r="CQ1881" s="137"/>
    </row>
    <row r="1882" spans="91:95">
      <c r="CM1882" s="132"/>
      <c r="CN1882" s="132"/>
      <c r="CO1882" s="137"/>
      <c r="CP1882" s="132"/>
      <c r="CQ1882" s="137"/>
    </row>
    <row r="1883" spans="91:95">
      <c r="CM1883" s="132"/>
      <c r="CN1883" s="132"/>
      <c r="CO1883" s="137"/>
      <c r="CP1883" s="132"/>
      <c r="CQ1883" s="137"/>
    </row>
    <row r="1884" spans="91:95">
      <c r="CM1884" s="132"/>
      <c r="CN1884" s="132"/>
      <c r="CO1884" s="137"/>
      <c r="CP1884" s="132"/>
      <c r="CQ1884" s="137"/>
    </row>
    <row r="1885" spans="91:95">
      <c r="CM1885" s="132"/>
      <c r="CN1885" s="132"/>
      <c r="CO1885" s="137"/>
      <c r="CP1885" s="132"/>
      <c r="CQ1885" s="137"/>
    </row>
    <row r="1886" spans="91:95">
      <c r="CM1886" s="132"/>
      <c r="CN1886" s="132"/>
      <c r="CO1886" s="137"/>
      <c r="CP1886" s="132"/>
      <c r="CQ1886" s="137"/>
    </row>
    <row r="1887" spans="91:95">
      <c r="CM1887" s="132"/>
      <c r="CN1887" s="132"/>
      <c r="CO1887" s="137"/>
      <c r="CP1887" s="132"/>
      <c r="CQ1887" s="137"/>
    </row>
    <row r="1888" spans="91:95">
      <c r="CM1888" s="132"/>
      <c r="CN1888" s="132"/>
      <c r="CO1888" s="137"/>
      <c r="CP1888" s="132"/>
      <c r="CQ1888" s="137"/>
    </row>
    <row r="1889" spans="91:95">
      <c r="CM1889" s="132"/>
      <c r="CN1889" s="132"/>
      <c r="CO1889" s="137"/>
      <c r="CP1889" s="132"/>
      <c r="CQ1889" s="137"/>
    </row>
    <row r="1890" spans="91:95">
      <c r="CM1890" s="132"/>
      <c r="CN1890" s="132"/>
      <c r="CO1890" s="137"/>
      <c r="CP1890" s="132"/>
      <c r="CQ1890" s="137"/>
    </row>
    <row r="1891" spans="91:95">
      <c r="CM1891" s="132"/>
      <c r="CN1891" s="132"/>
      <c r="CO1891" s="137"/>
      <c r="CP1891" s="132"/>
      <c r="CQ1891" s="137"/>
    </row>
    <row r="1892" spans="91:95">
      <c r="CM1892" s="132"/>
      <c r="CN1892" s="132"/>
      <c r="CO1892" s="137"/>
      <c r="CP1892" s="132"/>
      <c r="CQ1892" s="137"/>
    </row>
    <row r="1893" spans="91:95">
      <c r="CM1893" s="132"/>
      <c r="CN1893" s="132"/>
      <c r="CO1893" s="137"/>
      <c r="CP1893" s="132"/>
      <c r="CQ1893" s="137"/>
    </row>
    <row r="1894" spans="91:95">
      <c r="CM1894" s="132"/>
      <c r="CN1894" s="132"/>
      <c r="CO1894" s="137"/>
      <c r="CP1894" s="132"/>
      <c r="CQ1894" s="137"/>
    </row>
    <row r="1895" spans="91:95">
      <c r="CM1895" s="132"/>
      <c r="CN1895" s="132"/>
      <c r="CO1895" s="137"/>
      <c r="CP1895" s="132"/>
      <c r="CQ1895" s="137"/>
    </row>
    <row r="1896" spans="91:95">
      <c r="CM1896" s="132"/>
      <c r="CN1896" s="132"/>
      <c r="CO1896" s="137"/>
      <c r="CP1896" s="132"/>
      <c r="CQ1896" s="137"/>
    </row>
    <row r="1897" spans="91:95">
      <c r="CM1897" s="132"/>
      <c r="CN1897" s="132"/>
      <c r="CO1897" s="137"/>
      <c r="CP1897" s="132"/>
      <c r="CQ1897" s="137"/>
    </row>
    <row r="1898" spans="91:95">
      <c r="CM1898" s="132"/>
      <c r="CN1898" s="132"/>
      <c r="CO1898" s="137"/>
      <c r="CP1898" s="132"/>
      <c r="CQ1898" s="137"/>
    </row>
    <row r="1899" spans="91:95">
      <c r="CM1899" s="132"/>
      <c r="CN1899" s="132"/>
      <c r="CO1899" s="137"/>
      <c r="CP1899" s="132"/>
      <c r="CQ1899" s="137"/>
    </row>
    <row r="1900" spans="91:95">
      <c r="CM1900" s="132"/>
      <c r="CN1900" s="132"/>
      <c r="CO1900" s="137"/>
      <c r="CP1900" s="132"/>
      <c r="CQ1900" s="137"/>
    </row>
    <row r="1901" spans="91:95">
      <c r="CM1901" s="132"/>
      <c r="CN1901" s="132"/>
      <c r="CO1901" s="137"/>
      <c r="CP1901" s="132"/>
      <c r="CQ1901" s="137"/>
    </row>
    <row r="1902" spans="91:95">
      <c r="CM1902" s="132"/>
      <c r="CN1902" s="132"/>
      <c r="CO1902" s="137"/>
      <c r="CP1902" s="132"/>
      <c r="CQ1902" s="137"/>
    </row>
    <row r="1903" spans="91:95">
      <c r="CM1903" s="132"/>
      <c r="CN1903" s="132"/>
      <c r="CO1903" s="137"/>
      <c r="CP1903" s="132"/>
      <c r="CQ1903" s="137"/>
    </row>
    <row r="1904" spans="91:95">
      <c r="CM1904" s="132"/>
      <c r="CN1904" s="132"/>
      <c r="CO1904" s="137"/>
      <c r="CP1904" s="132"/>
      <c r="CQ1904" s="137"/>
    </row>
    <row r="1905" spans="91:95">
      <c r="CM1905" s="132"/>
      <c r="CN1905" s="132"/>
      <c r="CO1905" s="137"/>
      <c r="CP1905" s="132"/>
      <c r="CQ1905" s="137"/>
    </row>
    <row r="1906" spans="91:95">
      <c r="CM1906" s="132"/>
      <c r="CN1906" s="132"/>
      <c r="CO1906" s="137"/>
      <c r="CP1906" s="132"/>
      <c r="CQ1906" s="137"/>
    </row>
    <row r="1907" spans="91:95">
      <c r="CM1907" s="132"/>
      <c r="CN1907" s="132"/>
      <c r="CO1907" s="137"/>
      <c r="CP1907" s="132"/>
      <c r="CQ1907" s="137"/>
    </row>
    <row r="1908" spans="91:95">
      <c r="CM1908" s="132"/>
      <c r="CN1908" s="132"/>
      <c r="CO1908" s="137"/>
      <c r="CP1908" s="132"/>
      <c r="CQ1908" s="137"/>
    </row>
    <row r="1909" spans="91:95">
      <c r="CM1909" s="132"/>
      <c r="CN1909" s="132"/>
      <c r="CO1909" s="137"/>
      <c r="CP1909" s="132"/>
      <c r="CQ1909" s="137"/>
    </row>
    <row r="1910" spans="91:95">
      <c r="CM1910" s="132"/>
      <c r="CN1910" s="132"/>
      <c r="CO1910" s="137"/>
      <c r="CP1910" s="132"/>
      <c r="CQ1910" s="137"/>
    </row>
    <row r="1911" spans="91:95">
      <c r="CM1911" s="132"/>
      <c r="CN1911" s="132"/>
      <c r="CO1911" s="137"/>
      <c r="CP1911" s="132"/>
      <c r="CQ1911" s="137"/>
    </row>
    <row r="1912" spans="91:95">
      <c r="CM1912" s="132"/>
      <c r="CN1912" s="132"/>
      <c r="CO1912" s="137"/>
      <c r="CP1912" s="132"/>
      <c r="CQ1912" s="137"/>
    </row>
    <row r="1913" spans="91:95">
      <c r="CM1913" s="132"/>
      <c r="CN1913" s="132"/>
      <c r="CO1913" s="137"/>
      <c r="CP1913" s="132"/>
      <c r="CQ1913" s="137"/>
    </row>
    <row r="1914" spans="91:95">
      <c r="CM1914" s="132"/>
      <c r="CN1914" s="132"/>
      <c r="CO1914" s="137"/>
      <c r="CP1914" s="132"/>
      <c r="CQ1914" s="137"/>
    </row>
    <row r="1915" spans="91:95">
      <c r="CM1915" s="132"/>
      <c r="CN1915" s="132"/>
      <c r="CO1915" s="137"/>
      <c r="CP1915" s="132"/>
      <c r="CQ1915" s="137"/>
    </row>
    <row r="1916" spans="91:95">
      <c r="CM1916" s="132"/>
      <c r="CN1916" s="132"/>
      <c r="CO1916" s="137"/>
      <c r="CP1916" s="132"/>
      <c r="CQ1916" s="137"/>
    </row>
    <row r="1917" spans="91:95">
      <c r="CM1917" s="132"/>
      <c r="CN1917" s="132"/>
      <c r="CO1917" s="137"/>
      <c r="CP1917" s="132"/>
      <c r="CQ1917" s="137"/>
    </row>
    <row r="1918" spans="91:95">
      <c r="CM1918" s="132"/>
      <c r="CN1918" s="132"/>
      <c r="CO1918" s="137"/>
      <c r="CP1918" s="132"/>
      <c r="CQ1918" s="137"/>
    </row>
    <row r="1919" spans="91:95">
      <c r="CM1919" s="132"/>
      <c r="CN1919" s="132"/>
      <c r="CO1919" s="137"/>
      <c r="CP1919" s="132"/>
      <c r="CQ1919" s="137"/>
    </row>
    <row r="1920" spans="91:95">
      <c r="CM1920" s="132"/>
      <c r="CN1920" s="132"/>
      <c r="CO1920" s="137"/>
      <c r="CP1920" s="132"/>
      <c r="CQ1920" s="137"/>
    </row>
    <row r="1921" spans="91:95">
      <c r="CM1921" s="132"/>
      <c r="CN1921" s="132"/>
      <c r="CO1921" s="137"/>
      <c r="CP1921" s="132"/>
      <c r="CQ1921" s="137"/>
    </row>
    <row r="1922" spans="91:95">
      <c r="CM1922" s="132"/>
      <c r="CN1922" s="132"/>
      <c r="CO1922" s="137"/>
      <c r="CP1922" s="132"/>
      <c r="CQ1922" s="137"/>
    </row>
    <row r="1923" spans="91:95">
      <c r="CM1923" s="132"/>
      <c r="CN1923" s="132"/>
      <c r="CO1923" s="137"/>
      <c r="CP1923" s="132"/>
      <c r="CQ1923" s="137"/>
    </row>
    <row r="1924" spans="91:95">
      <c r="CM1924" s="132"/>
      <c r="CN1924" s="132"/>
      <c r="CO1924" s="137"/>
      <c r="CP1924" s="132"/>
      <c r="CQ1924" s="137"/>
    </row>
    <row r="1925" spans="91:95">
      <c r="CM1925" s="132"/>
      <c r="CN1925" s="132"/>
      <c r="CO1925" s="137"/>
      <c r="CP1925" s="132"/>
      <c r="CQ1925" s="137"/>
    </row>
    <row r="1926" spans="91:95">
      <c r="CM1926" s="132"/>
      <c r="CN1926" s="132"/>
      <c r="CO1926" s="137"/>
      <c r="CP1926" s="132"/>
      <c r="CQ1926" s="137"/>
    </row>
    <row r="1927" spans="91:95">
      <c r="CM1927" s="132"/>
      <c r="CN1927" s="132"/>
      <c r="CO1927" s="137"/>
      <c r="CP1927" s="132"/>
      <c r="CQ1927" s="137"/>
    </row>
    <row r="1928" spans="91:95">
      <c r="CM1928" s="132"/>
      <c r="CN1928" s="132"/>
      <c r="CO1928" s="137"/>
      <c r="CP1928" s="132"/>
      <c r="CQ1928" s="137"/>
    </row>
    <row r="1929" spans="91:95">
      <c r="CM1929" s="132"/>
      <c r="CN1929" s="132"/>
      <c r="CO1929" s="137"/>
      <c r="CP1929" s="132"/>
      <c r="CQ1929" s="137"/>
    </row>
    <row r="1930" spans="91:95">
      <c r="CM1930" s="132"/>
      <c r="CN1930" s="132"/>
      <c r="CO1930" s="137"/>
      <c r="CP1930" s="132"/>
      <c r="CQ1930" s="137"/>
    </row>
    <row r="1931" spans="91:95">
      <c r="CM1931" s="132"/>
      <c r="CN1931" s="132"/>
      <c r="CO1931" s="137"/>
      <c r="CP1931" s="132"/>
      <c r="CQ1931" s="137"/>
    </row>
    <row r="1932" spans="91:95">
      <c r="CM1932" s="132"/>
      <c r="CN1932" s="132"/>
      <c r="CO1932" s="137"/>
      <c r="CP1932" s="132"/>
      <c r="CQ1932" s="137"/>
    </row>
    <row r="1933" spans="91:95">
      <c r="CM1933" s="132"/>
      <c r="CN1933" s="132"/>
      <c r="CO1933" s="137"/>
      <c r="CP1933" s="132"/>
      <c r="CQ1933" s="137"/>
    </row>
    <row r="1934" spans="91:95">
      <c r="CM1934" s="132"/>
      <c r="CN1934" s="132"/>
      <c r="CO1934" s="137"/>
      <c r="CP1934" s="132"/>
      <c r="CQ1934" s="137"/>
    </row>
    <row r="1935" spans="91:95">
      <c r="CM1935" s="132"/>
      <c r="CN1935" s="132"/>
      <c r="CO1935" s="137"/>
      <c r="CP1935" s="132"/>
      <c r="CQ1935" s="137"/>
    </row>
    <row r="1936" spans="91:95">
      <c r="CM1936" s="132"/>
      <c r="CN1936" s="132"/>
      <c r="CO1936" s="137"/>
      <c r="CP1936" s="132"/>
      <c r="CQ1936" s="137"/>
    </row>
    <row r="1937" spans="91:95">
      <c r="CM1937" s="132"/>
      <c r="CN1937" s="132"/>
      <c r="CO1937" s="137"/>
      <c r="CP1937" s="132"/>
      <c r="CQ1937" s="137"/>
    </row>
    <row r="1938" spans="91:95">
      <c r="CM1938" s="132"/>
      <c r="CN1938" s="132"/>
      <c r="CO1938" s="137"/>
      <c r="CP1938" s="132"/>
      <c r="CQ1938" s="137"/>
    </row>
    <row r="1939" spans="91:95">
      <c r="CM1939" s="132"/>
      <c r="CN1939" s="132"/>
      <c r="CO1939" s="137"/>
      <c r="CP1939" s="132"/>
      <c r="CQ1939" s="137"/>
    </row>
    <row r="1940" spans="91:95">
      <c r="CM1940" s="132"/>
      <c r="CN1940" s="132"/>
      <c r="CO1940" s="137"/>
      <c r="CP1940" s="132"/>
      <c r="CQ1940" s="137"/>
    </row>
    <row r="1941" spans="91:95">
      <c r="CM1941" s="132"/>
      <c r="CN1941" s="132"/>
      <c r="CO1941" s="137"/>
      <c r="CP1941" s="132"/>
      <c r="CQ1941" s="137"/>
    </row>
    <row r="1942" spans="91:95">
      <c r="CM1942" s="132"/>
      <c r="CN1942" s="132"/>
      <c r="CO1942" s="137"/>
      <c r="CP1942" s="132"/>
      <c r="CQ1942" s="137"/>
    </row>
    <row r="1943" spans="91:95">
      <c r="CM1943" s="132"/>
      <c r="CN1943" s="132"/>
      <c r="CO1943" s="137"/>
      <c r="CP1943" s="132"/>
      <c r="CQ1943" s="137"/>
    </row>
    <row r="1944" spans="91:95">
      <c r="CM1944" s="132"/>
      <c r="CN1944" s="132"/>
      <c r="CO1944" s="137"/>
      <c r="CP1944" s="132"/>
      <c r="CQ1944" s="137"/>
    </row>
    <row r="1945" spans="91:95">
      <c r="CM1945" s="132"/>
      <c r="CN1945" s="132"/>
      <c r="CO1945" s="137"/>
      <c r="CP1945" s="132"/>
      <c r="CQ1945" s="137"/>
    </row>
    <row r="1946" spans="91:95">
      <c r="CM1946" s="132"/>
      <c r="CN1946" s="132"/>
      <c r="CO1946" s="137"/>
      <c r="CP1946" s="132"/>
      <c r="CQ1946" s="137"/>
    </row>
    <row r="1947" spans="91:95">
      <c r="CM1947" s="132"/>
      <c r="CN1947" s="132"/>
      <c r="CO1947" s="137"/>
      <c r="CP1947" s="132"/>
      <c r="CQ1947" s="137"/>
    </row>
    <row r="1948" spans="91:95">
      <c r="CM1948" s="132"/>
      <c r="CN1948" s="132"/>
      <c r="CO1948" s="137"/>
      <c r="CP1948" s="132"/>
      <c r="CQ1948" s="137"/>
    </row>
    <row r="1949" spans="91:95">
      <c r="CM1949" s="132"/>
      <c r="CN1949" s="132"/>
      <c r="CO1949" s="137"/>
      <c r="CP1949" s="132"/>
      <c r="CQ1949" s="137"/>
    </row>
    <row r="1950" spans="91:95">
      <c r="CM1950" s="132"/>
      <c r="CN1950" s="132"/>
      <c r="CO1950" s="137"/>
      <c r="CP1950" s="132"/>
      <c r="CQ1950" s="137"/>
    </row>
    <row r="1951" spans="91:95">
      <c r="CM1951" s="132"/>
      <c r="CN1951" s="132"/>
      <c r="CO1951" s="137"/>
      <c r="CP1951" s="132"/>
      <c r="CQ1951" s="137"/>
    </row>
    <row r="1952" spans="91:95">
      <c r="CM1952" s="132"/>
      <c r="CN1952" s="132"/>
      <c r="CO1952" s="137"/>
      <c r="CP1952" s="132"/>
      <c r="CQ1952" s="137"/>
    </row>
    <row r="1953" spans="91:95">
      <c r="CM1953" s="132"/>
      <c r="CN1953" s="132"/>
      <c r="CO1953" s="137"/>
      <c r="CP1953" s="132"/>
      <c r="CQ1953" s="137"/>
    </row>
    <row r="1954" spans="91:95">
      <c r="CM1954" s="132"/>
      <c r="CN1954" s="132"/>
      <c r="CO1954" s="137"/>
      <c r="CP1954" s="132"/>
      <c r="CQ1954" s="137"/>
    </row>
    <row r="1955" spans="91:95">
      <c r="CM1955" s="132"/>
      <c r="CN1955" s="132"/>
      <c r="CO1955" s="137"/>
      <c r="CP1955" s="132"/>
      <c r="CQ1955" s="137"/>
    </row>
    <row r="1956" spans="91:95">
      <c r="CM1956" s="132"/>
      <c r="CN1956" s="132"/>
      <c r="CO1956" s="137"/>
      <c r="CP1956" s="132"/>
      <c r="CQ1956" s="137"/>
    </row>
    <row r="1957" spans="91:95">
      <c r="CM1957" s="132"/>
      <c r="CN1957" s="132"/>
      <c r="CO1957" s="137"/>
      <c r="CP1957" s="132"/>
      <c r="CQ1957" s="137"/>
    </row>
    <row r="1958" spans="91:95">
      <c r="CM1958" s="132"/>
      <c r="CN1958" s="132"/>
      <c r="CO1958" s="137"/>
      <c r="CP1958" s="132"/>
      <c r="CQ1958" s="137"/>
    </row>
    <row r="1959" spans="91:95">
      <c r="CM1959" s="132"/>
      <c r="CN1959" s="132"/>
      <c r="CO1959" s="137"/>
      <c r="CP1959" s="132"/>
      <c r="CQ1959" s="137"/>
    </row>
    <row r="1960" spans="91:95">
      <c r="CM1960" s="132"/>
      <c r="CN1960" s="132"/>
      <c r="CO1960" s="137"/>
      <c r="CP1960" s="132"/>
      <c r="CQ1960" s="137"/>
    </row>
    <row r="1961" spans="91:95">
      <c r="CM1961" s="132"/>
      <c r="CN1961" s="132"/>
      <c r="CO1961" s="137"/>
      <c r="CP1961" s="132"/>
      <c r="CQ1961" s="137"/>
    </row>
    <row r="1962" spans="91:95">
      <c r="CM1962" s="132"/>
      <c r="CN1962" s="132"/>
      <c r="CO1962" s="137"/>
      <c r="CP1962" s="132"/>
      <c r="CQ1962" s="137"/>
    </row>
    <row r="1963" spans="91:95">
      <c r="CM1963" s="132"/>
      <c r="CN1963" s="132"/>
      <c r="CO1963" s="137"/>
      <c r="CP1963" s="132"/>
      <c r="CQ1963" s="137"/>
    </row>
    <row r="1964" spans="91:95">
      <c r="CM1964" s="132"/>
      <c r="CN1964" s="132"/>
      <c r="CO1964" s="137"/>
      <c r="CP1964" s="132"/>
      <c r="CQ1964" s="137"/>
    </row>
    <row r="1965" spans="91:95">
      <c r="CM1965" s="132"/>
      <c r="CN1965" s="132"/>
      <c r="CO1965" s="137"/>
      <c r="CP1965" s="132"/>
      <c r="CQ1965" s="137"/>
    </row>
    <row r="1966" spans="91:95">
      <c r="CM1966" s="132"/>
      <c r="CN1966" s="132"/>
      <c r="CO1966" s="137"/>
      <c r="CP1966" s="132"/>
      <c r="CQ1966" s="137"/>
    </row>
    <row r="1967" spans="91:95">
      <c r="CM1967" s="132"/>
      <c r="CN1967" s="132"/>
      <c r="CO1967" s="137"/>
      <c r="CP1967" s="132"/>
      <c r="CQ1967" s="137"/>
    </row>
    <row r="1968" spans="91:95">
      <c r="CM1968" s="132"/>
      <c r="CN1968" s="132"/>
      <c r="CO1968" s="137"/>
      <c r="CP1968" s="132"/>
      <c r="CQ1968" s="137"/>
    </row>
    <row r="1969" spans="91:95">
      <c r="CM1969" s="132"/>
      <c r="CN1969" s="132"/>
      <c r="CO1969" s="137"/>
      <c r="CP1969" s="132"/>
      <c r="CQ1969" s="137"/>
    </row>
    <row r="1970" spans="91:95">
      <c r="CM1970" s="132"/>
      <c r="CN1970" s="132"/>
      <c r="CO1970" s="137"/>
      <c r="CP1970" s="132"/>
      <c r="CQ1970" s="137"/>
    </row>
    <row r="1971" spans="91:95">
      <c r="CM1971" s="132"/>
      <c r="CN1971" s="132"/>
      <c r="CO1971" s="137"/>
      <c r="CP1971" s="132"/>
      <c r="CQ1971" s="137"/>
    </row>
    <row r="1972" spans="91:95">
      <c r="CM1972" s="132"/>
      <c r="CN1972" s="132"/>
      <c r="CO1972" s="137"/>
      <c r="CP1972" s="132"/>
      <c r="CQ1972" s="137"/>
    </row>
    <row r="1973" spans="91:95">
      <c r="CM1973" s="132"/>
      <c r="CN1973" s="132"/>
      <c r="CO1973" s="137"/>
      <c r="CP1973" s="132"/>
      <c r="CQ1973" s="137"/>
    </row>
    <row r="1974" spans="91:95">
      <c r="CM1974" s="132"/>
      <c r="CN1974" s="132"/>
      <c r="CO1974" s="137"/>
      <c r="CP1974" s="132"/>
      <c r="CQ1974" s="137"/>
    </row>
    <row r="1975" spans="91:95">
      <c r="CM1975" s="132"/>
      <c r="CN1975" s="132"/>
      <c r="CO1975" s="137"/>
      <c r="CP1975" s="132"/>
      <c r="CQ1975" s="137"/>
    </row>
    <row r="1976" spans="91:95">
      <c r="CM1976" s="132"/>
      <c r="CN1976" s="132"/>
      <c r="CO1976" s="137"/>
      <c r="CP1976" s="132"/>
      <c r="CQ1976" s="137"/>
    </row>
    <row r="1977" spans="91:95">
      <c r="CM1977" s="132"/>
      <c r="CN1977" s="132"/>
      <c r="CO1977" s="137"/>
      <c r="CP1977" s="132"/>
      <c r="CQ1977" s="137"/>
    </row>
    <row r="1978" spans="91:95">
      <c r="CM1978" s="132"/>
      <c r="CN1978" s="132"/>
      <c r="CO1978" s="137"/>
      <c r="CP1978" s="132"/>
      <c r="CQ1978" s="137"/>
    </row>
    <row r="1979" spans="91:95">
      <c r="CM1979" s="132"/>
      <c r="CN1979" s="132"/>
      <c r="CO1979" s="137"/>
      <c r="CP1979" s="132"/>
      <c r="CQ1979" s="137"/>
    </row>
    <row r="1980" spans="91:95">
      <c r="CM1980" s="132"/>
      <c r="CN1980" s="132"/>
      <c r="CO1980" s="137"/>
      <c r="CP1980" s="132"/>
      <c r="CQ1980" s="137"/>
    </row>
    <row r="1981" spans="91:95">
      <c r="CM1981" s="132"/>
      <c r="CN1981" s="132"/>
      <c r="CO1981" s="137"/>
      <c r="CP1981" s="132"/>
      <c r="CQ1981" s="137"/>
    </row>
    <row r="1982" spans="91:95">
      <c r="CM1982" s="132"/>
      <c r="CN1982" s="132"/>
      <c r="CO1982" s="137"/>
      <c r="CP1982" s="132"/>
      <c r="CQ1982" s="137"/>
    </row>
    <row r="1983" spans="91:95">
      <c r="CM1983" s="132"/>
      <c r="CN1983" s="132"/>
      <c r="CO1983" s="137"/>
      <c r="CP1983" s="132"/>
      <c r="CQ1983" s="137"/>
    </row>
    <row r="1984" spans="91:95">
      <c r="CM1984" s="132"/>
      <c r="CN1984" s="132"/>
      <c r="CO1984" s="137"/>
      <c r="CP1984" s="132"/>
      <c r="CQ1984" s="137"/>
    </row>
    <row r="1985" spans="91:95">
      <c r="CM1985" s="132"/>
      <c r="CN1985" s="132"/>
      <c r="CO1985" s="137"/>
      <c r="CP1985" s="132"/>
      <c r="CQ1985" s="137"/>
    </row>
    <row r="1986" spans="91:95">
      <c r="CM1986" s="132"/>
      <c r="CN1986" s="132"/>
      <c r="CO1986" s="137"/>
      <c r="CP1986" s="132"/>
      <c r="CQ1986" s="137"/>
    </row>
    <row r="1987" spans="91:95">
      <c r="CM1987" s="132"/>
      <c r="CN1987" s="132"/>
      <c r="CO1987" s="137"/>
      <c r="CP1987" s="132"/>
      <c r="CQ1987" s="137"/>
    </row>
    <row r="1988" spans="91:95">
      <c r="CM1988" s="132"/>
      <c r="CN1988" s="132"/>
      <c r="CO1988" s="137"/>
      <c r="CP1988" s="132"/>
      <c r="CQ1988" s="137"/>
    </row>
    <row r="1989" spans="91:95">
      <c r="CM1989" s="132"/>
      <c r="CN1989" s="132"/>
      <c r="CO1989" s="137"/>
      <c r="CP1989" s="132"/>
      <c r="CQ1989" s="137"/>
    </row>
    <row r="1990" spans="91:95">
      <c r="CM1990" s="132"/>
      <c r="CN1990" s="132"/>
      <c r="CO1990" s="137"/>
      <c r="CP1990" s="132"/>
      <c r="CQ1990" s="137"/>
    </row>
    <row r="1991" spans="91:95">
      <c r="CM1991" s="132"/>
      <c r="CN1991" s="132"/>
      <c r="CO1991" s="137"/>
      <c r="CP1991" s="132"/>
      <c r="CQ1991" s="137"/>
    </row>
    <row r="1992" spans="91:95">
      <c r="CM1992" s="132"/>
      <c r="CN1992" s="132"/>
      <c r="CO1992" s="137"/>
      <c r="CP1992" s="132"/>
      <c r="CQ1992" s="137"/>
    </row>
    <row r="1993" spans="91:95">
      <c r="CM1993" s="132"/>
      <c r="CN1993" s="132"/>
      <c r="CO1993" s="137"/>
      <c r="CP1993" s="132"/>
      <c r="CQ1993" s="137"/>
    </row>
    <row r="1994" spans="91:95">
      <c r="CM1994" s="132"/>
      <c r="CN1994" s="132"/>
      <c r="CO1994" s="137"/>
      <c r="CP1994" s="132"/>
      <c r="CQ1994" s="137"/>
    </row>
    <row r="1995" spans="91:95">
      <c r="CM1995" s="132"/>
      <c r="CN1995" s="132"/>
      <c r="CO1995" s="137"/>
      <c r="CP1995" s="132"/>
      <c r="CQ1995" s="137"/>
    </row>
    <row r="1996" spans="91:95">
      <c r="CM1996" s="132"/>
      <c r="CN1996" s="132"/>
      <c r="CO1996" s="137"/>
      <c r="CP1996" s="132"/>
      <c r="CQ1996" s="137"/>
    </row>
    <row r="1997" spans="91:95">
      <c r="CM1997" s="132"/>
      <c r="CN1997" s="132"/>
      <c r="CO1997" s="137"/>
      <c r="CP1997" s="132"/>
      <c r="CQ1997" s="137"/>
    </row>
    <row r="1998" spans="91:95">
      <c r="CM1998" s="132"/>
      <c r="CN1998" s="132"/>
      <c r="CO1998" s="137"/>
      <c r="CP1998" s="132"/>
      <c r="CQ1998" s="137"/>
    </row>
    <row r="1999" spans="91:95">
      <c r="CM1999" s="132"/>
      <c r="CN1999" s="132"/>
      <c r="CO1999" s="137"/>
      <c r="CP1999" s="132"/>
      <c r="CQ1999" s="137"/>
    </row>
    <row r="2000" spans="91:95">
      <c r="CM2000" s="132"/>
      <c r="CN2000" s="132"/>
      <c r="CO2000" s="137"/>
      <c r="CP2000" s="132"/>
      <c r="CQ2000" s="137"/>
    </row>
    <row r="2001" spans="91:95">
      <c r="CM2001" s="132"/>
      <c r="CN2001" s="132"/>
      <c r="CO2001" s="137"/>
      <c r="CP2001" s="132"/>
      <c r="CQ2001" s="137"/>
    </row>
    <row r="2002" spans="91:95">
      <c r="CM2002" s="132"/>
      <c r="CN2002" s="132"/>
      <c r="CO2002" s="137"/>
      <c r="CP2002" s="132"/>
      <c r="CQ2002" s="137"/>
    </row>
    <row r="2003" spans="91:95">
      <c r="CM2003" s="132"/>
      <c r="CN2003" s="132"/>
      <c r="CO2003" s="137"/>
      <c r="CP2003" s="132"/>
      <c r="CQ2003" s="137"/>
    </row>
    <row r="2004" spans="91:95">
      <c r="CM2004" s="132"/>
      <c r="CN2004" s="132"/>
      <c r="CO2004" s="137"/>
      <c r="CP2004" s="132"/>
      <c r="CQ2004" s="137"/>
    </row>
    <row r="2005" spans="91:95">
      <c r="CM2005" s="132"/>
      <c r="CN2005" s="132"/>
      <c r="CO2005" s="137"/>
      <c r="CP2005" s="132"/>
      <c r="CQ2005" s="137"/>
    </row>
    <row r="2006" spans="91:95">
      <c r="CM2006" s="132"/>
      <c r="CN2006" s="132"/>
      <c r="CO2006" s="137"/>
      <c r="CP2006" s="132"/>
      <c r="CQ2006" s="137"/>
    </row>
    <row r="2007" spans="91:95">
      <c r="CM2007" s="132"/>
      <c r="CN2007" s="132"/>
      <c r="CO2007" s="137"/>
      <c r="CP2007" s="132"/>
      <c r="CQ2007" s="137"/>
    </row>
    <row r="2008" spans="91:95">
      <c r="CM2008" s="132"/>
      <c r="CN2008" s="132"/>
      <c r="CO2008" s="137"/>
      <c r="CP2008" s="132"/>
      <c r="CQ2008" s="137"/>
    </row>
    <row r="2009" spans="91:95">
      <c r="CM2009" s="132"/>
      <c r="CN2009" s="132"/>
      <c r="CO2009" s="137"/>
      <c r="CP2009" s="132"/>
      <c r="CQ2009" s="137"/>
    </row>
    <row r="2010" spans="91:95">
      <c r="CM2010" s="132"/>
      <c r="CN2010" s="132"/>
      <c r="CO2010" s="137"/>
      <c r="CP2010" s="132"/>
      <c r="CQ2010" s="137"/>
    </row>
    <row r="2011" spans="91:95">
      <c r="CM2011" s="132"/>
      <c r="CN2011" s="132"/>
      <c r="CO2011" s="137"/>
      <c r="CP2011" s="132"/>
      <c r="CQ2011" s="137"/>
    </row>
    <row r="2012" spans="91:95">
      <c r="CM2012" s="132"/>
      <c r="CN2012" s="132"/>
      <c r="CO2012" s="137"/>
      <c r="CP2012" s="132"/>
      <c r="CQ2012" s="137"/>
    </row>
    <row r="2013" spans="91:95">
      <c r="CM2013" s="132"/>
      <c r="CN2013" s="132"/>
      <c r="CO2013" s="137"/>
      <c r="CP2013" s="132"/>
      <c r="CQ2013" s="137"/>
    </row>
    <row r="2014" spans="91:95">
      <c r="CM2014" s="132"/>
      <c r="CN2014" s="132"/>
      <c r="CO2014" s="137"/>
      <c r="CP2014" s="132"/>
      <c r="CQ2014" s="137"/>
    </row>
    <row r="2015" spans="91:95">
      <c r="CM2015" s="132"/>
      <c r="CN2015" s="132"/>
      <c r="CO2015" s="137"/>
      <c r="CP2015" s="132"/>
      <c r="CQ2015" s="137"/>
    </row>
    <row r="2016" spans="91:95">
      <c r="CM2016" s="132"/>
      <c r="CN2016" s="132"/>
      <c r="CO2016" s="137"/>
      <c r="CP2016" s="132"/>
      <c r="CQ2016" s="137"/>
    </row>
    <row r="2017" spans="91:95">
      <c r="CM2017" s="132"/>
      <c r="CN2017" s="132"/>
      <c r="CO2017" s="137"/>
      <c r="CP2017" s="132"/>
      <c r="CQ2017" s="137"/>
    </row>
    <row r="2018" spans="91:95">
      <c r="CM2018" s="132"/>
      <c r="CN2018" s="132"/>
      <c r="CO2018" s="137"/>
      <c r="CP2018" s="132"/>
      <c r="CQ2018" s="137"/>
    </row>
    <row r="2019" spans="91:95">
      <c r="CM2019" s="132"/>
      <c r="CN2019" s="132"/>
      <c r="CO2019" s="137"/>
      <c r="CP2019" s="132"/>
      <c r="CQ2019" s="137"/>
    </row>
    <row r="2020" spans="91:95">
      <c r="CM2020" s="132"/>
      <c r="CN2020" s="132"/>
      <c r="CO2020" s="137"/>
      <c r="CP2020" s="132"/>
      <c r="CQ2020" s="137"/>
    </row>
    <row r="2021" spans="91:95">
      <c r="CM2021" s="132"/>
      <c r="CN2021" s="132"/>
      <c r="CO2021" s="137"/>
      <c r="CP2021" s="132"/>
      <c r="CQ2021" s="137"/>
    </row>
    <row r="2022" spans="91:95">
      <c r="CM2022" s="132"/>
      <c r="CN2022" s="132"/>
      <c r="CO2022" s="137"/>
      <c r="CP2022" s="132"/>
      <c r="CQ2022" s="137"/>
    </row>
    <row r="2023" spans="91:95">
      <c r="CM2023" s="132"/>
      <c r="CN2023" s="132"/>
      <c r="CO2023" s="137"/>
      <c r="CP2023" s="132"/>
      <c r="CQ2023" s="137"/>
    </row>
    <row r="2024" spans="91:95">
      <c r="CM2024" s="132"/>
      <c r="CN2024" s="132"/>
      <c r="CO2024" s="137"/>
      <c r="CP2024" s="132"/>
      <c r="CQ2024" s="137"/>
    </row>
    <row r="2025" spans="91:95">
      <c r="CM2025" s="132"/>
      <c r="CN2025" s="132"/>
      <c r="CO2025" s="137"/>
      <c r="CP2025" s="132"/>
      <c r="CQ2025" s="137"/>
    </row>
    <row r="2026" spans="91:95">
      <c r="CM2026" s="132"/>
      <c r="CN2026" s="132"/>
      <c r="CO2026" s="137"/>
      <c r="CP2026" s="132"/>
      <c r="CQ2026" s="137"/>
    </row>
    <row r="2027" spans="91:95">
      <c r="CM2027" s="132"/>
      <c r="CN2027" s="132"/>
      <c r="CO2027" s="137"/>
      <c r="CP2027" s="132"/>
      <c r="CQ2027" s="137"/>
    </row>
    <row r="2028" spans="91:95">
      <c r="CM2028" s="132"/>
      <c r="CN2028" s="132"/>
      <c r="CO2028" s="137"/>
      <c r="CP2028" s="132"/>
      <c r="CQ2028" s="137"/>
    </row>
    <row r="2029" spans="91:95">
      <c r="CM2029" s="132"/>
      <c r="CN2029" s="132"/>
      <c r="CO2029" s="137"/>
      <c r="CP2029" s="132"/>
      <c r="CQ2029" s="137"/>
    </row>
    <row r="2030" spans="91:95">
      <c r="CM2030" s="132"/>
      <c r="CN2030" s="132"/>
      <c r="CO2030" s="137"/>
      <c r="CP2030" s="132"/>
      <c r="CQ2030" s="137"/>
    </row>
    <row r="2031" spans="91:95">
      <c r="CM2031" s="132"/>
      <c r="CN2031" s="132"/>
      <c r="CO2031" s="137"/>
      <c r="CP2031" s="132"/>
      <c r="CQ2031" s="137"/>
    </row>
    <row r="2032" spans="91:95">
      <c r="CM2032" s="132"/>
      <c r="CN2032" s="132"/>
      <c r="CO2032" s="137"/>
      <c r="CP2032" s="132"/>
      <c r="CQ2032" s="137"/>
    </row>
    <row r="2033" spans="91:95">
      <c r="CM2033" s="132"/>
      <c r="CN2033" s="132"/>
      <c r="CO2033" s="137"/>
      <c r="CP2033" s="132"/>
      <c r="CQ2033" s="137"/>
    </row>
    <row r="2034" spans="91:95">
      <c r="CM2034" s="132"/>
      <c r="CN2034" s="132"/>
      <c r="CO2034" s="137"/>
      <c r="CP2034" s="132"/>
      <c r="CQ2034" s="137"/>
    </row>
    <row r="2035" spans="91:95">
      <c r="CM2035" s="132"/>
      <c r="CN2035" s="132"/>
      <c r="CO2035" s="137"/>
      <c r="CP2035" s="132"/>
      <c r="CQ2035" s="137"/>
    </row>
    <row r="2036" spans="91:95">
      <c r="CM2036" s="132"/>
      <c r="CN2036" s="132"/>
      <c r="CO2036" s="137"/>
      <c r="CP2036" s="132"/>
      <c r="CQ2036" s="137"/>
    </row>
    <row r="2037" spans="91:95">
      <c r="CM2037" s="132"/>
      <c r="CN2037" s="132"/>
      <c r="CO2037" s="137"/>
      <c r="CP2037" s="132"/>
      <c r="CQ2037" s="137"/>
    </row>
    <row r="2038" spans="91:95">
      <c r="CM2038" s="132"/>
      <c r="CN2038" s="132"/>
      <c r="CO2038" s="137"/>
      <c r="CP2038" s="132"/>
      <c r="CQ2038" s="137"/>
    </row>
    <row r="2039" spans="91:95">
      <c r="CM2039" s="132"/>
      <c r="CN2039" s="132"/>
      <c r="CO2039" s="137"/>
      <c r="CP2039" s="132"/>
      <c r="CQ2039" s="137"/>
    </row>
    <row r="2040" spans="91:95">
      <c r="CM2040" s="132"/>
      <c r="CN2040" s="132"/>
      <c r="CO2040" s="137"/>
      <c r="CP2040" s="132"/>
      <c r="CQ2040" s="137"/>
    </row>
    <row r="2041" spans="91:95">
      <c r="CM2041" s="132"/>
      <c r="CN2041" s="132"/>
      <c r="CO2041" s="137"/>
      <c r="CP2041" s="132"/>
      <c r="CQ2041" s="137"/>
    </row>
    <row r="2042" spans="91:95">
      <c r="CM2042" s="132"/>
      <c r="CN2042" s="132"/>
      <c r="CO2042" s="137"/>
      <c r="CP2042" s="132"/>
      <c r="CQ2042" s="137"/>
    </row>
    <row r="2043" spans="91:95">
      <c r="CM2043" s="132"/>
      <c r="CN2043" s="132"/>
      <c r="CO2043" s="137"/>
      <c r="CP2043" s="132"/>
      <c r="CQ2043" s="137"/>
    </row>
    <row r="2044" spans="91:95">
      <c r="CM2044" s="132"/>
      <c r="CN2044" s="132"/>
      <c r="CO2044" s="137"/>
      <c r="CP2044" s="132"/>
      <c r="CQ2044" s="137"/>
    </row>
    <row r="2045" spans="91:95">
      <c r="CM2045" s="132"/>
      <c r="CN2045" s="132"/>
      <c r="CO2045" s="137"/>
      <c r="CP2045" s="132"/>
      <c r="CQ2045" s="137"/>
    </row>
    <row r="2046" spans="91:95">
      <c r="CM2046" s="132"/>
      <c r="CN2046" s="132"/>
      <c r="CO2046" s="137"/>
      <c r="CP2046" s="132"/>
      <c r="CQ2046" s="137"/>
    </row>
    <row r="2047" spans="91:95">
      <c r="CM2047" s="132"/>
      <c r="CN2047" s="132"/>
      <c r="CO2047" s="137"/>
      <c r="CP2047" s="132"/>
      <c r="CQ2047" s="137"/>
    </row>
    <row r="2048" spans="91:95">
      <c r="CM2048" s="132"/>
      <c r="CN2048" s="132"/>
      <c r="CO2048" s="137"/>
      <c r="CP2048" s="132"/>
      <c r="CQ2048" s="137"/>
    </row>
    <row r="2049" spans="91:95">
      <c r="CM2049" s="132"/>
      <c r="CN2049" s="132"/>
      <c r="CO2049" s="137"/>
      <c r="CP2049" s="132"/>
      <c r="CQ2049" s="137"/>
    </row>
    <row r="2050" spans="91:95">
      <c r="CM2050" s="132"/>
      <c r="CN2050" s="132"/>
      <c r="CO2050" s="137"/>
      <c r="CP2050" s="132"/>
      <c r="CQ2050" s="137"/>
    </row>
    <row r="2051" spans="91:95">
      <c r="CM2051" s="132"/>
      <c r="CN2051" s="132"/>
      <c r="CO2051" s="137"/>
      <c r="CP2051" s="132"/>
      <c r="CQ2051" s="137"/>
    </row>
    <row r="2052" spans="91:95">
      <c r="CM2052" s="132"/>
      <c r="CN2052" s="132"/>
      <c r="CO2052" s="137"/>
      <c r="CP2052" s="132"/>
      <c r="CQ2052" s="137"/>
    </row>
    <row r="2053" spans="91:95">
      <c r="CM2053" s="132"/>
      <c r="CN2053" s="132"/>
      <c r="CO2053" s="137"/>
      <c r="CP2053" s="132"/>
      <c r="CQ2053" s="137"/>
    </row>
    <row r="2054" spans="91:95">
      <c r="CM2054" s="132"/>
      <c r="CN2054" s="132"/>
      <c r="CO2054" s="137"/>
      <c r="CP2054" s="132"/>
      <c r="CQ2054" s="137"/>
    </row>
    <row r="2055" spans="91:95">
      <c r="CM2055" s="132"/>
      <c r="CN2055" s="132"/>
      <c r="CO2055" s="137"/>
      <c r="CP2055" s="132"/>
      <c r="CQ2055" s="137"/>
    </row>
    <row r="2056" spans="91:95">
      <c r="CM2056" s="132"/>
      <c r="CN2056" s="132"/>
      <c r="CO2056" s="137"/>
      <c r="CP2056" s="132"/>
      <c r="CQ2056" s="137"/>
    </row>
    <row r="2057" spans="91:95">
      <c r="CM2057" s="132"/>
      <c r="CN2057" s="132"/>
      <c r="CO2057" s="137"/>
      <c r="CP2057" s="132"/>
      <c r="CQ2057" s="137"/>
    </row>
    <row r="2058" spans="91:95">
      <c r="CM2058" s="132"/>
      <c r="CN2058" s="132"/>
      <c r="CO2058" s="137"/>
      <c r="CP2058" s="132"/>
      <c r="CQ2058" s="137"/>
    </row>
    <row r="2059" spans="91:95">
      <c r="CM2059" s="132"/>
      <c r="CN2059" s="132"/>
      <c r="CO2059" s="137"/>
      <c r="CP2059" s="132"/>
      <c r="CQ2059" s="137"/>
    </row>
    <row r="2060" spans="91:95">
      <c r="CM2060" s="132"/>
      <c r="CN2060" s="132"/>
      <c r="CO2060" s="137"/>
      <c r="CP2060" s="132"/>
      <c r="CQ2060" s="137"/>
    </row>
    <row r="2061" spans="91:95">
      <c r="CM2061" s="132"/>
      <c r="CN2061" s="132"/>
      <c r="CO2061" s="137"/>
      <c r="CP2061" s="132"/>
      <c r="CQ2061" s="137"/>
    </row>
    <row r="2062" spans="91:95">
      <c r="CM2062" s="132"/>
      <c r="CN2062" s="132"/>
      <c r="CO2062" s="137"/>
      <c r="CP2062" s="132"/>
      <c r="CQ2062" s="137"/>
    </row>
    <row r="2063" spans="91:95">
      <c r="CM2063" s="132"/>
      <c r="CN2063" s="132"/>
      <c r="CO2063" s="137"/>
      <c r="CP2063" s="132"/>
      <c r="CQ2063" s="137"/>
    </row>
    <row r="2064" spans="91:95">
      <c r="CM2064" s="132"/>
      <c r="CN2064" s="132"/>
      <c r="CO2064" s="137"/>
      <c r="CP2064" s="132"/>
      <c r="CQ2064" s="137"/>
    </row>
    <row r="2065" spans="91:95">
      <c r="CM2065" s="132"/>
      <c r="CN2065" s="132"/>
      <c r="CO2065" s="137"/>
      <c r="CP2065" s="132"/>
      <c r="CQ2065" s="137"/>
    </row>
    <row r="2066" spans="91:95">
      <c r="CM2066" s="132"/>
      <c r="CN2066" s="132"/>
      <c r="CO2066" s="137"/>
      <c r="CP2066" s="132"/>
      <c r="CQ2066" s="137"/>
    </row>
    <row r="2067" spans="91:95">
      <c r="CM2067" s="132"/>
      <c r="CN2067" s="132"/>
      <c r="CO2067" s="137"/>
      <c r="CP2067" s="132"/>
      <c r="CQ2067" s="137"/>
    </row>
    <row r="2068" spans="91:95">
      <c r="CM2068" s="132"/>
      <c r="CN2068" s="132"/>
      <c r="CO2068" s="137"/>
      <c r="CP2068" s="132"/>
      <c r="CQ2068" s="137"/>
    </row>
    <row r="2069" spans="91:95">
      <c r="CM2069" s="132"/>
      <c r="CN2069" s="132"/>
      <c r="CO2069" s="137"/>
      <c r="CP2069" s="132"/>
      <c r="CQ2069" s="137"/>
    </row>
    <row r="2070" spans="91:95">
      <c r="CM2070" s="132"/>
      <c r="CN2070" s="132"/>
      <c r="CO2070" s="137"/>
      <c r="CP2070" s="132"/>
      <c r="CQ2070" s="137"/>
    </row>
    <row r="2071" spans="91:95">
      <c r="CM2071" s="132"/>
      <c r="CN2071" s="132"/>
      <c r="CO2071" s="137"/>
      <c r="CP2071" s="132"/>
      <c r="CQ2071" s="137"/>
    </row>
    <row r="2072" spans="91:95">
      <c r="CM2072" s="132"/>
      <c r="CN2072" s="132"/>
      <c r="CO2072" s="137"/>
      <c r="CP2072" s="132"/>
      <c r="CQ2072" s="137"/>
    </row>
    <row r="2073" spans="91:95">
      <c r="CM2073" s="132"/>
      <c r="CN2073" s="132"/>
      <c r="CO2073" s="137"/>
      <c r="CP2073" s="132"/>
      <c r="CQ2073" s="137"/>
    </row>
    <row r="2074" spans="91:95">
      <c r="CM2074" s="132"/>
      <c r="CN2074" s="132"/>
      <c r="CO2074" s="137"/>
      <c r="CP2074" s="132"/>
      <c r="CQ2074" s="137"/>
    </row>
    <row r="2075" spans="91:95">
      <c r="CM2075" s="132"/>
      <c r="CN2075" s="132"/>
      <c r="CO2075" s="137"/>
      <c r="CP2075" s="132"/>
      <c r="CQ2075" s="137"/>
    </row>
    <row r="2076" spans="91:95">
      <c r="CM2076" s="132"/>
      <c r="CN2076" s="132"/>
      <c r="CO2076" s="137"/>
      <c r="CP2076" s="132"/>
      <c r="CQ2076" s="137"/>
    </row>
    <row r="2077" spans="91:95">
      <c r="CM2077" s="132"/>
      <c r="CN2077" s="132"/>
      <c r="CO2077" s="137"/>
      <c r="CP2077" s="132"/>
      <c r="CQ2077" s="137"/>
    </row>
    <row r="2078" spans="91:95">
      <c r="CM2078" s="132"/>
      <c r="CN2078" s="132"/>
      <c r="CO2078" s="137"/>
      <c r="CP2078" s="132"/>
      <c r="CQ2078" s="137"/>
    </row>
    <row r="2079" spans="91:95">
      <c r="CM2079" s="132"/>
      <c r="CN2079" s="132"/>
      <c r="CO2079" s="137"/>
      <c r="CP2079" s="132"/>
      <c r="CQ2079" s="137"/>
    </row>
    <row r="2080" spans="91:95">
      <c r="CM2080" s="132"/>
      <c r="CN2080" s="132"/>
      <c r="CO2080" s="137"/>
      <c r="CP2080" s="132"/>
      <c r="CQ2080" s="137"/>
    </row>
    <row r="2081" spans="91:95">
      <c r="CM2081" s="132"/>
      <c r="CN2081" s="132"/>
      <c r="CO2081" s="137"/>
      <c r="CP2081" s="132"/>
      <c r="CQ2081" s="137"/>
    </row>
    <row r="2082" spans="91:95">
      <c r="CM2082" s="132"/>
      <c r="CN2082" s="132"/>
      <c r="CO2082" s="137"/>
      <c r="CP2082" s="132"/>
      <c r="CQ2082" s="137"/>
    </row>
    <row r="2083" spans="91:95">
      <c r="CM2083" s="132"/>
      <c r="CN2083" s="132"/>
      <c r="CO2083" s="137"/>
      <c r="CP2083" s="132"/>
      <c r="CQ2083" s="137"/>
    </row>
    <row r="2084" spans="91:95">
      <c r="CM2084" s="132"/>
      <c r="CN2084" s="132"/>
      <c r="CO2084" s="137"/>
      <c r="CP2084" s="132"/>
      <c r="CQ2084" s="137"/>
    </row>
    <row r="2085" spans="91:95">
      <c r="CM2085" s="132"/>
      <c r="CN2085" s="132"/>
      <c r="CO2085" s="137"/>
      <c r="CP2085" s="132"/>
      <c r="CQ2085" s="137"/>
    </row>
    <row r="2086" spans="91:95">
      <c r="CM2086" s="132"/>
      <c r="CN2086" s="132"/>
      <c r="CO2086" s="137"/>
      <c r="CP2086" s="132"/>
      <c r="CQ2086" s="137"/>
    </row>
    <row r="2087" spans="91:95">
      <c r="CM2087" s="132"/>
      <c r="CN2087" s="132"/>
      <c r="CO2087" s="137"/>
      <c r="CP2087" s="132"/>
      <c r="CQ2087" s="137"/>
    </row>
    <row r="2088" spans="91:95">
      <c r="CM2088" s="132"/>
      <c r="CN2088" s="132"/>
      <c r="CO2088" s="137"/>
      <c r="CP2088" s="132"/>
      <c r="CQ2088" s="137"/>
    </row>
    <row r="2089" spans="91:95">
      <c r="CM2089" s="132"/>
      <c r="CN2089" s="132"/>
      <c r="CO2089" s="137"/>
      <c r="CP2089" s="132"/>
      <c r="CQ2089" s="137"/>
    </row>
    <row r="2090" spans="91:95">
      <c r="CM2090" s="132"/>
      <c r="CN2090" s="132"/>
      <c r="CO2090" s="137"/>
      <c r="CP2090" s="132"/>
      <c r="CQ2090" s="137"/>
    </row>
    <row r="2091" spans="91:95">
      <c r="CM2091" s="132"/>
      <c r="CN2091" s="132"/>
      <c r="CO2091" s="137"/>
      <c r="CP2091" s="132"/>
      <c r="CQ2091" s="137"/>
    </row>
    <row r="2092" spans="91:95">
      <c r="CM2092" s="132"/>
      <c r="CN2092" s="132"/>
      <c r="CO2092" s="137"/>
      <c r="CP2092" s="132"/>
      <c r="CQ2092" s="137"/>
    </row>
    <row r="2093" spans="91:95">
      <c r="CM2093" s="132"/>
      <c r="CN2093" s="132"/>
      <c r="CO2093" s="137"/>
      <c r="CP2093" s="132"/>
      <c r="CQ2093" s="137"/>
    </row>
    <row r="2094" spans="91:95">
      <c r="CM2094" s="132"/>
      <c r="CN2094" s="132"/>
      <c r="CO2094" s="137"/>
      <c r="CP2094" s="132"/>
      <c r="CQ2094" s="137"/>
    </row>
    <row r="2095" spans="91:95">
      <c r="CM2095" s="132"/>
      <c r="CN2095" s="132"/>
      <c r="CO2095" s="137"/>
      <c r="CP2095" s="132"/>
      <c r="CQ2095" s="137"/>
    </row>
    <row r="2096" spans="91:95">
      <c r="CM2096" s="132"/>
      <c r="CN2096" s="132"/>
      <c r="CO2096" s="137"/>
      <c r="CP2096" s="132"/>
      <c r="CQ2096" s="137"/>
    </row>
    <row r="2097" spans="91:95">
      <c r="CM2097" s="132"/>
      <c r="CN2097" s="132"/>
      <c r="CO2097" s="137"/>
      <c r="CP2097" s="132"/>
      <c r="CQ2097" s="137"/>
    </row>
    <row r="2098" spans="91:95">
      <c r="CM2098" s="132"/>
      <c r="CN2098" s="132"/>
      <c r="CO2098" s="137"/>
      <c r="CP2098" s="132"/>
      <c r="CQ2098" s="137"/>
    </row>
    <row r="2099" spans="91:95">
      <c r="CM2099" s="132"/>
      <c r="CN2099" s="132"/>
      <c r="CO2099" s="137"/>
      <c r="CP2099" s="132"/>
      <c r="CQ2099" s="137"/>
    </row>
    <row r="2100" spans="91:95">
      <c r="CM2100" s="132"/>
      <c r="CN2100" s="132"/>
      <c r="CO2100" s="137"/>
      <c r="CP2100" s="132"/>
      <c r="CQ2100" s="137"/>
    </row>
    <row r="2101" spans="91:95">
      <c r="CM2101" s="132"/>
      <c r="CN2101" s="132"/>
      <c r="CO2101" s="137"/>
      <c r="CP2101" s="132"/>
      <c r="CQ2101" s="137"/>
    </row>
    <row r="2102" spans="91:95">
      <c r="CM2102" s="132"/>
      <c r="CN2102" s="132"/>
      <c r="CO2102" s="137"/>
      <c r="CP2102" s="132"/>
      <c r="CQ2102" s="137"/>
    </row>
    <row r="2103" spans="91:95">
      <c r="CM2103" s="132"/>
      <c r="CN2103" s="132"/>
      <c r="CO2103" s="137"/>
      <c r="CP2103" s="132"/>
      <c r="CQ2103" s="137"/>
    </row>
    <row r="2104" spans="91:95">
      <c r="CM2104" s="132"/>
      <c r="CN2104" s="132"/>
      <c r="CO2104" s="137"/>
      <c r="CP2104" s="132"/>
      <c r="CQ2104" s="137"/>
    </row>
    <row r="2105" spans="91:95">
      <c r="CM2105" s="132"/>
      <c r="CN2105" s="132"/>
      <c r="CO2105" s="137"/>
      <c r="CP2105" s="132"/>
      <c r="CQ2105" s="137"/>
    </row>
    <row r="2106" spans="91:95">
      <c r="CM2106" s="132"/>
      <c r="CN2106" s="132"/>
      <c r="CO2106" s="137"/>
      <c r="CP2106" s="132"/>
      <c r="CQ2106" s="137"/>
    </row>
    <row r="2107" spans="91:95">
      <c r="CM2107" s="132"/>
      <c r="CN2107" s="132"/>
      <c r="CO2107" s="137"/>
      <c r="CP2107" s="132"/>
      <c r="CQ2107" s="137"/>
    </row>
    <row r="2108" spans="91:95">
      <c r="CM2108" s="132"/>
      <c r="CN2108" s="132"/>
      <c r="CO2108" s="137"/>
      <c r="CP2108" s="132"/>
      <c r="CQ2108" s="137"/>
    </row>
    <row r="2109" spans="91:95">
      <c r="CM2109" s="132"/>
      <c r="CN2109" s="132"/>
      <c r="CO2109" s="137"/>
      <c r="CP2109" s="132"/>
      <c r="CQ2109" s="137"/>
    </row>
    <row r="2110" spans="91:95">
      <c r="CM2110" s="132"/>
      <c r="CN2110" s="132"/>
      <c r="CO2110" s="137"/>
      <c r="CP2110" s="132"/>
      <c r="CQ2110" s="137"/>
    </row>
    <row r="2111" spans="91:95">
      <c r="CM2111" s="132"/>
      <c r="CN2111" s="132"/>
      <c r="CO2111" s="137"/>
      <c r="CP2111" s="132"/>
      <c r="CQ2111" s="137"/>
    </row>
    <row r="2112" spans="91:95">
      <c r="CM2112" s="132"/>
      <c r="CN2112" s="132"/>
      <c r="CO2112" s="137"/>
      <c r="CP2112" s="132"/>
      <c r="CQ2112" s="137"/>
    </row>
    <row r="2113" spans="91:95">
      <c r="CM2113" s="132"/>
      <c r="CN2113" s="132"/>
      <c r="CO2113" s="137"/>
      <c r="CP2113" s="132"/>
      <c r="CQ2113" s="137"/>
    </row>
    <row r="2114" spans="91:95">
      <c r="CM2114" s="132"/>
      <c r="CN2114" s="132"/>
      <c r="CO2114" s="137"/>
      <c r="CP2114" s="132"/>
      <c r="CQ2114" s="137"/>
    </row>
    <row r="2115" spans="91:95">
      <c r="CM2115" s="132"/>
      <c r="CN2115" s="132"/>
      <c r="CO2115" s="137"/>
      <c r="CP2115" s="132"/>
      <c r="CQ2115" s="137"/>
    </row>
    <row r="2116" spans="91:95">
      <c r="CM2116" s="132"/>
      <c r="CN2116" s="132"/>
      <c r="CO2116" s="137"/>
      <c r="CP2116" s="132"/>
      <c r="CQ2116" s="137"/>
    </row>
    <row r="2117" spans="91:95">
      <c r="CM2117" s="132"/>
      <c r="CN2117" s="132"/>
      <c r="CO2117" s="137"/>
      <c r="CP2117" s="132"/>
      <c r="CQ2117" s="137"/>
    </row>
    <row r="2118" spans="91:95">
      <c r="CM2118" s="132"/>
      <c r="CN2118" s="132"/>
      <c r="CO2118" s="137"/>
      <c r="CP2118" s="132"/>
      <c r="CQ2118" s="137"/>
    </row>
    <row r="2119" spans="91:95">
      <c r="CM2119" s="132"/>
      <c r="CN2119" s="132"/>
      <c r="CO2119" s="137"/>
      <c r="CP2119" s="132"/>
      <c r="CQ2119" s="137"/>
    </row>
    <row r="2120" spans="91:95">
      <c r="CM2120" s="132"/>
      <c r="CN2120" s="132"/>
      <c r="CO2120" s="137"/>
      <c r="CP2120" s="132"/>
      <c r="CQ2120" s="137"/>
    </row>
    <row r="2121" spans="91:95">
      <c r="CM2121" s="132"/>
      <c r="CN2121" s="132"/>
      <c r="CO2121" s="137"/>
      <c r="CP2121" s="132"/>
      <c r="CQ2121" s="137"/>
    </row>
    <row r="2122" spans="91:95">
      <c r="CM2122" s="132"/>
      <c r="CN2122" s="132"/>
      <c r="CO2122" s="137"/>
      <c r="CP2122" s="132"/>
      <c r="CQ2122" s="137"/>
    </row>
    <row r="2123" spans="91:95">
      <c r="CM2123" s="132"/>
      <c r="CN2123" s="132"/>
      <c r="CO2123" s="137"/>
      <c r="CP2123" s="132"/>
      <c r="CQ2123" s="137"/>
    </row>
    <row r="2124" spans="91:95">
      <c r="CM2124" s="132"/>
      <c r="CN2124" s="132"/>
      <c r="CO2124" s="137"/>
      <c r="CP2124" s="132"/>
      <c r="CQ2124" s="137"/>
    </row>
    <row r="2125" spans="91:95">
      <c r="CM2125" s="132"/>
      <c r="CN2125" s="132"/>
      <c r="CO2125" s="137"/>
      <c r="CP2125" s="132"/>
      <c r="CQ2125" s="137"/>
    </row>
    <row r="2126" spans="91:95">
      <c r="CM2126" s="132"/>
      <c r="CN2126" s="132"/>
      <c r="CO2126" s="137"/>
      <c r="CP2126" s="132"/>
      <c r="CQ2126" s="137"/>
    </row>
    <row r="2127" spans="91:95">
      <c r="CM2127" s="132"/>
      <c r="CN2127" s="132"/>
      <c r="CO2127" s="137"/>
      <c r="CP2127" s="132"/>
      <c r="CQ2127" s="137"/>
    </row>
    <row r="2128" spans="91:95">
      <c r="CM2128" s="132"/>
      <c r="CN2128" s="132"/>
      <c r="CO2128" s="137"/>
      <c r="CP2128" s="132"/>
      <c r="CQ2128" s="137"/>
    </row>
    <row r="2129" spans="91:95">
      <c r="CM2129" s="132"/>
      <c r="CN2129" s="132"/>
      <c r="CO2129" s="137"/>
      <c r="CP2129" s="132"/>
      <c r="CQ2129" s="137"/>
    </row>
    <row r="2130" spans="91:95">
      <c r="CM2130" s="132"/>
      <c r="CN2130" s="132"/>
      <c r="CO2130" s="137"/>
      <c r="CP2130" s="132"/>
      <c r="CQ2130" s="137"/>
    </row>
    <row r="2131" spans="91:95">
      <c r="CM2131" s="132"/>
      <c r="CN2131" s="132"/>
      <c r="CO2131" s="137"/>
      <c r="CP2131" s="132"/>
      <c r="CQ2131" s="137"/>
    </row>
    <row r="2132" spans="91:95">
      <c r="CM2132" s="132"/>
      <c r="CN2132" s="132"/>
      <c r="CO2132" s="137"/>
      <c r="CP2132" s="132"/>
      <c r="CQ2132" s="137"/>
    </row>
    <row r="2133" spans="91:95">
      <c r="CM2133" s="132"/>
      <c r="CN2133" s="132"/>
      <c r="CO2133" s="137"/>
      <c r="CP2133" s="132"/>
      <c r="CQ2133" s="137"/>
    </row>
    <row r="2134" spans="91:95">
      <c r="CM2134" s="132"/>
      <c r="CN2134" s="132"/>
      <c r="CO2134" s="137"/>
      <c r="CP2134" s="132"/>
      <c r="CQ2134" s="137"/>
    </row>
    <row r="2135" spans="91:95">
      <c r="CM2135" s="132"/>
      <c r="CN2135" s="132"/>
      <c r="CO2135" s="137"/>
      <c r="CP2135" s="132"/>
      <c r="CQ2135" s="137"/>
    </row>
    <row r="2136" spans="91:95">
      <c r="CM2136" s="132"/>
      <c r="CN2136" s="132"/>
      <c r="CO2136" s="137"/>
      <c r="CP2136" s="132"/>
      <c r="CQ2136" s="137"/>
    </row>
    <row r="2137" spans="91:95">
      <c r="CM2137" s="132"/>
      <c r="CN2137" s="132"/>
      <c r="CO2137" s="137"/>
      <c r="CP2137" s="132"/>
      <c r="CQ2137" s="137"/>
    </row>
    <row r="2138" spans="91:95">
      <c r="CM2138" s="132"/>
      <c r="CN2138" s="132"/>
      <c r="CO2138" s="137"/>
      <c r="CP2138" s="132"/>
      <c r="CQ2138" s="137"/>
    </row>
    <row r="2139" spans="91:95">
      <c r="CM2139" s="132"/>
      <c r="CN2139" s="132"/>
      <c r="CO2139" s="137"/>
      <c r="CP2139" s="132"/>
      <c r="CQ2139" s="137"/>
    </row>
    <row r="2140" spans="91:95">
      <c r="CM2140" s="132"/>
      <c r="CN2140" s="132"/>
      <c r="CO2140" s="137"/>
      <c r="CP2140" s="132"/>
      <c r="CQ2140" s="137"/>
    </row>
    <row r="2141" spans="91:95">
      <c r="CM2141" s="132"/>
      <c r="CN2141" s="132"/>
      <c r="CO2141" s="137"/>
      <c r="CP2141" s="132"/>
      <c r="CQ2141" s="137"/>
    </row>
    <row r="2142" spans="91:95">
      <c r="CM2142" s="132"/>
      <c r="CN2142" s="132"/>
      <c r="CO2142" s="137"/>
      <c r="CP2142" s="132"/>
      <c r="CQ2142" s="137"/>
    </row>
    <row r="2143" spans="91:95">
      <c r="CM2143" s="132"/>
      <c r="CN2143" s="132"/>
      <c r="CO2143" s="137"/>
      <c r="CP2143" s="132"/>
      <c r="CQ2143" s="137"/>
    </row>
    <row r="2144" spans="91:95">
      <c r="CM2144" s="132"/>
      <c r="CN2144" s="132"/>
      <c r="CO2144" s="137"/>
      <c r="CP2144" s="132"/>
      <c r="CQ2144" s="137"/>
    </row>
    <row r="2145" spans="91:95">
      <c r="CM2145" s="132"/>
      <c r="CN2145" s="132"/>
      <c r="CO2145" s="137"/>
      <c r="CP2145" s="132"/>
      <c r="CQ2145" s="137"/>
    </row>
    <row r="2146" spans="91:95">
      <c r="CM2146" s="132"/>
      <c r="CN2146" s="132"/>
      <c r="CO2146" s="137"/>
      <c r="CP2146" s="132"/>
      <c r="CQ2146" s="137"/>
    </row>
    <row r="2147" spans="91:95">
      <c r="CM2147" s="132"/>
      <c r="CN2147" s="132"/>
      <c r="CO2147" s="137"/>
      <c r="CP2147" s="132"/>
      <c r="CQ2147" s="137"/>
    </row>
    <row r="2148" spans="91:95">
      <c r="CM2148" s="132"/>
      <c r="CN2148" s="132"/>
      <c r="CO2148" s="137"/>
      <c r="CP2148" s="132"/>
      <c r="CQ2148" s="137"/>
    </row>
    <row r="2149" spans="91:95">
      <c r="CM2149" s="132"/>
      <c r="CN2149" s="132"/>
      <c r="CO2149" s="137"/>
      <c r="CP2149" s="132"/>
      <c r="CQ2149" s="137"/>
    </row>
    <row r="2150" spans="91:95">
      <c r="CM2150" s="132"/>
      <c r="CN2150" s="132"/>
      <c r="CO2150" s="137"/>
      <c r="CP2150" s="132"/>
      <c r="CQ2150" s="137"/>
    </row>
    <row r="2151" spans="91:95">
      <c r="CM2151" s="132"/>
      <c r="CN2151" s="132"/>
      <c r="CO2151" s="137"/>
      <c r="CP2151" s="132"/>
      <c r="CQ2151" s="137"/>
    </row>
    <row r="2152" spans="91:95">
      <c r="CM2152" s="132"/>
      <c r="CN2152" s="132"/>
      <c r="CO2152" s="137"/>
      <c r="CP2152" s="132"/>
      <c r="CQ2152" s="137"/>
    </row>
    <row r="2153" spans="91:95">
      <c r="CM2153" s="132"/>
      <c r="CN2153" s="132"/>
      <c r="CO2153" s="137"/>
      <c r="CP2153" s="132"/>
      <c r="CQ2153" s="137"/>
    </row>
    <row r="2154" spans="91:95">
      <c r="CM2154" s="132"/>
      <c r="CN2154" s="132"/>
      <c r="CO2154" s="137"/>
      <c r="CP2154" s="132"/>
      <c r="CQ2154" s="137"/>
    </row>
    <row r="2155" spans="91:95">
      <c r="CM2155" s="132"/>
      <c r="CN2155" s="132"/>
      <c r="CO2155" s="137"/>
      <c r="CP2155" s="132"/>
      <c r="CQ2155" s="137"/>
    </row>
    <row r="2156" spans="91:95">
      <c r="CM2156" s="132"/>
      <c r="CN2156" s="132"/>
      <c r="CO2156" s="137"/>
      <c r="CP2156" s="132"/>
      <c r="CQ2156" s="137"/>
    </row>
    <row r="2157" spans="91:95">
      <c r="CM2157" s="132"/>
      <c r="CN2157" s="132"/>
      <c r="CO2157" s="137"/>
      <c r="CP2157" s="132"/>
      <c r="CQ2157" s="137"/>
    </row>
    <row r="2158" spans="91:95">
      <c r="CM2158" s="132"/>
      <c r="CN2158" s="132"/>
      <c r="CO2158" s="137"/>
      <c r="CP2158" s="132"/>
      <c r="CQ2158" s="137"/>
    </row>
    <row r="2159" spans="91:95">
      <c r="CM2159" s="132"/>
      <c r="CN2159" s="132"/>
      <c r="CO2159" s="137"/>
      <c r="CP2159" s="132"/>
      <c r="CQ2159" s="137"/>
    </row>
    <row r="2160" spans="91:95">
      <c r="CM2160" s="132"/>
      <c r="CN2160" s="132"/>
      <c r="CO2160" s="137"/>
      <c r="CP2160" s="132"/>
      <c r="CQ2160" s="137"/>
    </row>
    <row r="2161" spans="91:95">
      <c r="CM2161" s="132"/>
      <c r="CN2161" s="132"/>
      <c r="CO2161" s="137"/>
      <c r="CP2161" s="132"/>
      <c r="CQ2161" s="137"/>
    </row>
    <row r="2162" spans="91:95">
      <c r="CM2162" s="132"/>
      <c r="CN2162" s="132"/>
      <c r="CO2162" s="137"/>
      <c r="CP2162" s="132"/>
      <c r="CQ2162" s="137"/>
    </row>
    <row r="2163" spans="91:95">
      <c r="CM2163" s="132"/>
      <c r="CN2163" s="132"/>
      <c r="CO2163" s="137"/>
      <c r="CP2163" s="132"/>
      <c r="CQ2163" s="137"/>
    </row>
    <row r="2164" spans="91:95">
      <c r="CM2164" s="132"/>
      <c r="CN2164" s="132"/>
      <c r="CO2164" s="137"/>
      <c r="CP2164" s="132"/>
      <c r="CQ2164" s="137"/>
    </row>
    <row r="2165" spans="91:95">
      <c r="CM2165" s="132"/>
      <c r="CN2165" s="132"/>
      <c r="CO2165" s="137"/>
      <c r="CP2165" s="132"/>
      <c r="CQ2165" s="137"/>
    </row>
    <row r="2166" spans="91:95">
      <c r="CM2166" s="132"/>
      <c r="CN2166" s="132"/>
      <c r="CO2166" s="137"/>
      <c r="CP2166" s="132"/>
      <c r="CQ2166" s="137"/>
    </row>
    <row r="2167" spans="91:95">
      <c r="CM2167" s="132"/>
      <c r="CN2167" s="132"/>
      <c r="CO2167" s="137"/>
      <c r="CP2167" s="132"/>
      <c r="CQ2167" s="137"/>
    </row>
    <row r="2168" spans="91:95">
      <c r="CM2168" s="132"/>
      <c r="CN2168" s="132"/>
      <c r="CO2168" s="137"/>
      <c r="CP2168" s="132"/>
      <c r="CQ2168" s="137"/>
    </row>
    <row r="2169" spans="91:95">
      <c r="CM2169" s="132"/>
      <c r="CN2169" s="132"/>
      <c r="CO2169" s="137"/>
      <c r="CP2169" s="132"/>
      <c r="CQ2169" s="137"/>
    </row>
    <row r="2170" spans="91:95">
      <c r="CM2170" s="132"/>
      <c r="CN2170" s="132"/>
      <c r="CO2170" s="137"/>
      <c r="CP2170" s="132"/>
      <c r="CQ2170" s="137"/>
    </row>
    <row r="2171" spans="91:95">
      <c r="CM2171" s="132"/>
      <c r="CN2171" s="132"/>
      <c r="CO2171" s="137"/>
      <c r="CP2171" s="132"/>
      <c r="CQ2171" s="137"/>
    </row>
    <row r="2172" spans="91:95">
      <c r="CM2172" s="132"/>
      <c r="CN2172" s="132"/>
      <c r="CO2172" s="137"/>
      <c r="CP2172" s="132"/>
      <c r="CQ2172" s="137"/>
    </row>
    <row r="2173" spans="91:95">
      <c r="CM2173" s="132"/>
      <c r="CN2173" s="132"/>
      <c r="CO2173" s="137"/>
      <c r="CP2173" s="132"/>
      <c r="CQ2173" s="137"/>
    </row>
    <row r="2174" spans="91:95">
      <c r="CM2174" s="132"/>
      <c r="CN2174" s="132"/>
      <c r="CO2174" s="137"/>
      <c r="CP2174" s="132"/>
      <c r="CQ2174" s="137"/>
    </row>
    <row r="2175" spans="91:95">
      <c r="CM2175" s="132"/>
      <c r="CN2175" s="132"/>
      <c r="CO2175" s="137"/>
      <c r="CP2175" s="132"/>
      <c r="CQ2175" s="137"/>
    </row>
    <row r="2176" spans="91:95">
      <c r="CM2176" s="132"/>
      <c r="CN2176" s="132"/>
      <c r="CO2176" s="137"/>
      <c r="CP2176" s="132"/>
      <c r="CQ2176" s="137"/>
    </row>
    <row r="2177" spans="91:95">
      <c r="CM2177" s="132"/>
      <c r="CN2177" s="132"/>
      <c r="CO2177" s="137"/>
      <c r="CP2177" s="132"/>
      <c r="CQ2177" s="137"/>
    </row>
    <row r="2178" spans="91:95">
      <c r="CM2178" s="132"/>
      <c r="CN2178" s="132"/>
      <c r="CO2178" s="137"/>
      <c r="CP2178" s="132"/>
      <c r="CQ2178" s="137"/>
    </row>
    <row r="2179" spans="91:95">
      <c r="CM2179" s="132"/>
      <c r="CN2179" s="132"/>
      <c r="CO2179" s="137"/>
      <c r="CP2179" s="132"/>
      <c r="CQ2179" s="137"/>
    </row>
    <row r="2180" spans="91:95">
      <c r="CM2180" s="132"/>
      <c r="CN2180" s="132"/>
      <c r="CO2180" s="137"/>
      <c r="CP2180" s="132"/>
      <c r="CQ2180" s="137"/>
    </row>
    <row r="2181" spans="91:95">
      <c r="CM2181" s="132"/>
      <c r="CN2181" s="132"/>
      <c r="CO2181" s="137"/>
      <c r="CP2181" s="132"/>
      <c r="CQ2181" s="137"/>
    </row>
    <row r="2182" spans="91:95">
      <c r="CM2182" s="132"/>
      <c r="CN2182" s="132"/>
      <c r="CO2182" s="137"/>
      <c r="CP2182" s="132"/>
      <c r="CQ2182" s="137"/>
    </row>
    <row r="2183" spans="91:95">
      <c r="CM2183" s="132"/>
      <c r="CN2183" s="132"/>
      <c r="CO2183" s="137"/>
      <c r="CP2183" s="132"/>
      <c r="CQ2183" s="137"/>
    </row>
    <row r="2184" spans="91:95">
      <c r="CM2184" s="132"/>
      <c r="CN2184" s="132"/>
      <c r="CO2184" s="137"/>
      <c r="CP2184" s="132"/>
      <c r="CQ2184" s="137"/>
    </row>
    <row r="2185" spans="91:95">
      <c r="CM2185" s="132"/>
      <c r="CN2185" s="132"/>
      <c r="CO2185" s="137"/>
      <c r="CP2185" s="132"/>
      <c r="CQ2185" s="137"/>
    </row>
    <row r="2186" spans="91:95">
      <c r="CM2186" s="132"/>
      <c r="CN2186" s="132"/>
      <c r="CO2186" s="137"/>
      <c r="CP2186" s="132"/>
      <c r="CQ2186" s="137"/>
    </row>
    <row r="2187" spans="91:95">
      <c r="CM2187" s="132"/>
      <c r="CN2187" s="132"/>
      <c r="CO2187" s="137"/>
      <c r="CP2187" s="132"/>
      <c r="CQ2187" s="137"/>
    </row>
    <row r="2188" spans="91:95">
      <c r="CM2188" s="132"/>
      <c r="CN2188" s="132"/>
      <c r="CO2188" s="137"/>
      <c r="CP2188" s="132"/>
      <c r="CQ2188" s="137"/>
    </row>
    <row r="2189" spans="91:95">
      <c r="CM2189" s="132"/>
      <c r="CN2189" s="132"/>
      <c r="CO2189" s="137"/>
      <c r="CP2189" s="132"/>
      <c r="CQ2189" s="137"/>
    </row>
    <row r="2190" spans="91:95">
      <c r="CM2190" s="132"/>
      <c r="CN2190" s="132"/>
      <c r="CO2190" s="137"/>
      <c r="CP2190" s="132"/>
      <c r="CQ2190" s="137"/>
    </row>
    <row r="2191" spans="91:95">
      <c r="CM2191" s="132"/>
      <c r="CN2191" s="132"/>
      <c r="CO2191" s="137"/>
      <c r="CP2191" s="132"/>
      <c r="CQ2191" s="137"/>
    </row>
    <row r="2192" spans="91:95">
      <c r="CM2192" s="132"/>
      <c r="CN2192" s="132"/>
      <c r="CO2192" s="137"/>
      <c r="CP2192" s="132"/>
      <c r="CQ2192" s="137"/>
    </row>
    <row r="2193" spans="91:95">
      <c r="CM2193" s="132"/>
      <c r="CN2193" s="132"/>
      <c r="CO2193" s="137"/>
      <c r="CP2193" s="132"/>
      <c r="CQ2193" s="137"/>
    </row>
    <row r="2194" spans="91:95">
      <c r="CM2194" s="132"/>
      <c r="CN2194" s="132"/>
      <c r="CO2194" s="137"/>
      <c r="CP2194" s="132"/>
      <c r="CQ2194" s="137"/>
    </row>
    <row r="2195" spans="91:95">
      <c r="CM2195" s="132"/>
      <c r="CN2195" s="132"/>
      <c r="CO2195" s="137"/>
      <c r="CP2195" s="132"/>
      <c r="CQ2195" s="137"/>
    </row>
    <row r="2196" spans="91:95">
      <c r="CM2196" s="132"/>
      <c r="CN2196" s="132"/>
      <c r="CO2196" s="137"/>
      <c r="CP2196" s="132"/>
      <c r="CQ2196" s="137"/>
    </row>
    <row r="2197" spans="91:95">
      <c r="CM2197" s="132"/>
      <c r="CN2197" s="132"/>
      <c r="CO2197" s="137"/>
      <c r="CP2197" s="132"/>
      <c r="CQ2197" s="137"/>
    </row>
    <row r="2198" spans="91:95">
      <c r="CM2198" s="132"/>
      <c r="CN2198" s="132"/>
      <c r="CO2198" s="137"/>
      <c r="CP2198" s="132"/>
      <c r="CQ2198" s="137"/>
    </row>
    <row r="2199" spans="91:95">
      <c r="CM2199" s="132"/>
      <c r="CN2199" s="132"/>
      <c r="CO2199" s="137"/>
      <c r="CP2199" s="132"/>
      <c r="CQ2199" s="137"/>
    </row>
    <row r="2200" spans="91:95">
      <c r="CM2200" s="132"/>
      <c r="CN2200" s="132"/>
      <c r="CO2200" s="137"/>
      <c r="CP2200" s="132"/>
      <c r="CQ2200" s="137"/>
    </row>
    <row r="2201" spans="91:95">
      <c r="CM2201" s="132"/>
      <c r="CN2201" s="132"/>
      <c r="CO2201" s="137"/>
      <c r="CP2201" s="132"/>
      <c r="CQ2201" s="137"/>
    </row>
    <row r="2202" spans="91:95">
      <c r="CM2202" s="132"/>
      <c r="CN2202" s="132"/>
      <c r="CO2202" s="137"/>
      <c r="CP2202" s="132"/>
      <c r="CQ2202" s="137"/>
    </row>
    <row r="2203" spans="91:95">
      <c r="CM2203" s="132"/>
      <c r="CN2203" s="132"/>
      <c r="CO2203" s="137"/>
      <c r="CP2203" s="132"/>
      <c r="CQ2203" s="137"/>
    </row>
    <row r="2204" spans="91:95">
      <c r="CM2204" s="132"/>
      <c r="CN2204" s="132"/>
      <c r="CO2204" s="137"/>
      <c r="CP2204" s="132"/>
      <c r="CQ2204" s="137"/>
    </row>
    <row r="2205" spans="91:95">
      <c r="CM2205" s="132"/>
      <c r="CN2205" s="132"/>
      <c r="CO2205" s="137"/>
      <c r="CP2205" s="132"/>
      <c r="CQ2205" s="137"/>
    </row>
    <row r="2206" spans="91:95">
      <c r="CM2206" s="132"/>
      <c r="CN2206" s="132"/>
      <c r="CO2206" s="137"/>
      <c r="CP2206" s="132"/>
      <c r="CQ2206" s="137"/>
    </row>
    <row r="2207" spans="91:95">
      <c r="CM2207" s="132"/>
      <c r="CN2207" s="132"/>
      <c r="CO2207" s="137"/>
      <c r="CP2207" s="132"/>
      <c r="CQ2207" s="137"/>
    </row>
    <row r="2208" spans="91:95">
      <c r="CM2208" s="132"/>
      <c r="CN2208" s="132"/>
      <c r="CO2208" s="137"/>
      <c r="CP2208" s="132"/>
      <c r="CQ2208" s="137"/>
    </row>
    <row r="2209" spans="91:95">
      <c r="CM2209" s="132"/>
      <c r="CN2209" s="132"/>
      <c r="CO2209" s="137"/>
      <c r="CP2209" s="132"/>
      <c r="CQ2209" s="137"/>
    </row>
    <row r="2210" spans="91:95">
      <c r="CM2210" s="132"/>
      <c r="CN2210" s="132"/>
      <c r="CO2210" s="137"/>
      <c r="CP2210" s="132"/>
      <c r="CQ2210" s="137"/>
    </row>
    <row r="2211" spans="91:95">
      <c r="CM2211" s="132"/>
      <c r="CN2211" s="132"/>
      <c r="CO2211" s="137"/>
      <c r="CP2211" s="132"/>
      <c r="CQ2211" s="137"/>
    </row>
    <row r="2212" spans="91:95">
      <c r="CM2212" s="132"/>
      <c r="CN2212" s="132"/>
      <c r="CO2212" s="137"/>
      <c r="CP2212" s="132"/>
      <c r="CQ2212" s="137"/>
    </row>
    <row r="2213" spans="91:95">
      <c r="CM2213" s="132"/>
      <c r="CN2213" s="132"/>
      <c r="CO2213" s="137"/>
      <c r="CP2213" s="132"/>
      <c r="CQ2213" s="137"/>
    </row>
    <row r="2214" spans="91:95">
      <c r="CM2214" s="132"/>
      <c r="CN2214" s="132"/>
      <c r="CO2214" s="137"/>
      <c r="CP2214" s="132"/>
      <c r="CQ2214" s="137"/>
    </row>
    <row r="2215" spans="91:95">
      <c r="CM2215" s="132"/>
      <c r="CN2215" s="132"/>
      <c r="CO2215" s="137"/>
      <c r="CP2215" s="132"/>
      <c r="CQ2215" s="137"/>
    </row>
    <row r="2216" spans="91:95">
      <c r="CM2216" s="132"/>
      <c r="CN2216" s="132"/>
      <c r="CO2216" s="137"/>
      <c r="CP2216" s="132"/>
      <c r="CQ2216" s="137"/>
    </row>
    <row r="2217" spans="91:95">
      <c r="CM2217" s="132"/>
      <c r="CN2217" s="132"/>
      <c r="CO2217" s="137"/>
      <c r="CP2217" s="132"/>
      <c r="CQ2217" s="137"/>
    </row>
    <row r="2218" spans="91:95">
      <c r="CM2218" s="132"/>
      <c r="CN2218" s="132"/>
      <c r="CO2218" s="137"/>
      <c r="CP2218" s="132"/>
      <c r="CQ2218" s="137"/>
    </row>
    <row r="2219" spans="91:95">
      <c r="CM2219" s="132"/>
      <c r="CN2219" s="132"/>
      <c r="CO2219" s="137"/>
      <c r="CP2219" s="132"/>
      <c r="CQ2219" s="137"/>
    </row>
    <row r="2220" spans="91:95">
      <c r="CM2220" s="132"/>
      <c r="CN2220" s="132"/>
      <c r="CO2220" s="137"/>
      <c r="CP2220" s="132"/>
      <c r="CQ2220" s="137"/>
    </row>
    <row r="2221" spans="91:95">
      <c r="CM2221" s="132"/>
      <c r="CN2221" s="132"/>
      <c r="CO2221" s="137"/>
      <c r="CP2221" s="132"/>
      <c r="CQ2221" s="137"/>
    </row>
    <row r="2222" spans="91:95">
      <c r="CM2222" s="132"/>
      <c r="CN2222" s="132"/>
      <c r="CO2222" s="137"/>
      <c r="CP2222" s="132"/>
      <c r="CQ2222" s="137"/>
    </row>
    <row r="2223" spans="91:95">
      <c r="CM2223" s="132"/>
      <c r="CN2223" s="132"/>
      <c r="CO2223" s="137"/>
      <c r="CP2223" s="132"/>
      <c r="CQ2223" s="137"/>
    </row>
    <row r="2224" spans="91:95">
      <c r="CM2224" s="132"/>
      <c r="CN2224" s="132"/>
      <c r="CO2224" s="137"/>
      <c r="CP2224" s="132"/>
      <c r="CQ2224" s="137"/>
    </row>
    <row r="2225" spans="91:95">
      <c r="CM2225" s="132"/>
      <c r="CN2225" s="132"/>
      <c r="CO2225" s="137"/>
      <c r="CP2225" s="132"/>
      <c r="CQ2225" s="137"/>
    </row>
    <row r="2226" spans="91:95">
      <c r="CM2226" s="132"/>
      <c r="CN2226" s="132"/>
      <c r="CO2226" s="137"/>
      <c r="CP2226" s="132"/>
      <c r="CQ2226" s="137"/>
    </row>
    <row r="2227" spans="91:95">
      <c r="CM2227" s="132"/>
      <c r="CN2227" s="132"/>
      <c r="CO2227" s="137"/>
      <c r="CP2227" s="132"/>
      <c r="CQ2227" s="137"/>
    </row>
    <row r="2228" spans="91:95">
      <c r="CM2228" s="132"/>
      <c r="CN2228" s="132"/>
      <c r="CO2228" s="137"/>
      <c r="CP2228" s="132"/>
      <c r="CQ2228" s="137"/>
    </row>
    <row r="2229" spans="91:95">
      <c r="CM2229" s="132"/>
      <c r="CN2229" s="132"/>
      <c r="CO2229" s="137"/>
      <c r="CP2229" s="132"/>
      <c r="CQ2229" s="137"/>
    </row>
    <row r="2230" spans="91:95">
      <c r="CM2230" s="132"/>
      <c r="CN2230" s="132"/>
      <c r="CO2230" s="137"/>
      <c r="CP2230" s="132"/>
      <c r="CQ2230" s="137"/>
    </row>
    <row r="2231" spans="91:95">
      <c r="CM2231" s="132"/>
      <c r="CN2231" s="132"/>
      <c r="CO2231" s="137"/>
      <c r="CP2231" s="132"/>
      <c r="CQ2231" s="137"/>
    </row>
    <row r="2232" spans="91:95">
      <c r="CM2232" s="132"/>
      <c r="CN2232" s="132"/>
      <c r="CO2232" s="137"/>
      <c r="CP2232" s="132"/>
      <c r="CQ2232" s="137"/>
    </row>
    <row r="2233" spans="91:95">
      <c r="CM2233" s="132"/>
      <c r="CN2233" s="132"/>
      <c r="CO2233" s="137"/>
      <c r="CP2233" s="132"/>
      <c r="CQ2233" s="137"/>
    </row>
    <row r="2234" spans="91:95">
      <c r="CM2234" s="132"/>
      <c r="CN2234" s="132"/>
      <c r="CO2234" s="137"/>
      <c r="CP2234" s="132"/>
      <c r="CQ2234" s="137"/>
    </row>
    <row r="2235" spans="91:95">
      <c r="CM2235" s="132"/>
      <c r="CN2235" s="132"/>
      <c r="CO2235" s="137"/>
      <c r="CP2235" s="132"/>
      <c r="CQ2235" s="137"/>
    </row>
    <row r="2236" spans="91:95">
      <c r="CM2236" s="132"/>
      <c r="CN2236" s="132"/>
      <c r="CO2236" s="137"/>
      <c r="CP2236" s="132"/>
      <c r="CQ2236" s="137"/>
    </row>
    <row r="2237" spans="91:95">
      <c r="CM2237" s="132"/>
      <c r="CN2237" s="132"/>
      <c r="CO2237" s="137"/>
      <c r="CP2237" s="132"/>
      <c r="CQ2237" s="137"/>
    </row>
    <row r="2238" spans="91:95">
      <c r="CM2238" s="132"/>
      <c r="CN2238" s="132"/>
      <c r="CO2238" s="137"/>
      <c r="CP2238" s="132"/>
      <c r="CQ2238" s="137"/>
    </row>
    <row r="2239" spans="91:95">
      <c r="CM2239" s="132"/>
      <c r="CN2239" s="132"/>
      <c r="CO2239" s="137"/>
      <c r="CP2239" s="132"/>
      <c r="CQ2239" s="137"/>
    </row>
    <row r="2240" spans="91:95">
      <c r="CM2240" s="132"/>
      <c r="CN2240" s="132"/>
      <c r="CO2240" s="137"/>
      <c r="CP2240" s="132"/>
      <c r="CQ2240" s="137"/>
    </row>
    <row r="2241" spans="91:95">
      <c r="CM2241" s="132"/>
      <c r="CN2241" s="132"/>
      <c r="CO2241" s="137"/>
      <c r="CP2241" s="132"/>
      <c r="CQ2241" s="137"/>
    </row>
    <row r="2242" spans="91:95">
      <c r="CM2242" s="132"/>
      <c r="CN2242" s="132"/>
      <c r="CO2242" s="137"/>
      <c r="CP2242" s="132"/>
      <c r="CQ2242" s="137"/>
    </row>
    <row r="2243" spans="91:95">
      <c r="CM2243" s="132"/>
      <c r="CN2243" s="132"/>
      <c r="CO2243" s="137"/>
      <c r="CP2243" s="132"/>
      <c r="CQ2243" s="137"/>
    </row>
    <row r="2244" spans="91:95">
      <c r="CM2244" s="132"/>
      <c r="CN2244" s="132"/>
      <c r="CO2244" s="137"/>
      <c r="CP2244" s="132"/>
      <c r="CQ2244" s="137"/>
    </row>
    <row r="2245" spans="91:95">
      <c r="CM2245" s="132"/>
      <c r="CN2245" s="132"/>
      <c r="CO2245" s="137"/>
      <c r="CP2245" s="132"/>
      <c r="CQ2245" s="137"/>
    </row>
    <row r="2246" spans="91:95">
      <c r="CM2246" s="132"/>
      <c r="CN2246" s="132"/>
      <c r="CO2246" s="137"/>
      <c r="CP2246" s="132"/>
      <c r="CQ2246" s="137"/>
    </row>
    <row r="2247" spans="91:95">
      <c r="CM2247" s="132"/>
      <c r="CN2247" s="132"/>
      <c r="CO2247" s="137"/>
      <c r="CP2247" s="132"/>
      <c r="CQ2247" s="137"/>
    </row>
    <row r="2248" spans="91:95">
      <c r="CM2248" s="132"/>
      <c r="CN2248" s="132"/>
      <c r="CO2248" s="137"/>
      <c r="CP2248" s="132"/>
      <c r="CQ2248" s="137"/>
    </row>
    <row r="2249" spans="91:95">
      <c r="CM2249" s="132"/>
      <c r="CN2249" s="132"/>
      <c r="CO2249" s="137"/>
      <c r="CP2249" s="132"/>
      <c r="CQ2249" s="137"/>
    </row>
    <row r="2250" spans="91:95">
      <c r="CM2250" s="132"/>
      <c r="CN2250" s="132"/>
      <c r="CO2250" s="137"/>
      <c r="CP2250" s="132"/>
      <c r="CQ2250" s="137"/>
    </row>
    <row r="2251" spans="91:95">
      <c r="CM2251" s="132"/>
      <c r="CN2251" s="132"/>
      <c r="CO2251" s="137"/>
      <c r="CP2251" s="132"/>
      <c r="CQ2251" s="137"/>
    </row>
    <row r="2252" spans="91:95">
      <c r="CM2252" s="132"/>
      <c r="CN2252" s="132"/>
      <c r="CO2252" s="137"/>
      <c r="CP2252" s="132"/>
      <c r="CQ2252" s="137"/>
    </row>
    <row r="2253" spans="91:95">
      <c r="CM2253" s="132"/>
      <c r="CN2253" s="132"/>
      <c r="CO2253" s="137"/>
      <c r="CP2253" s="132"/>
      <c r="CQ2253" s="137"/>
    </row>
    <row r="2254" spans="91:95">
      <c r="CM2254" s="132"/>
      <c r="CN2254" s="132"/>
      <c r="CO2254" s="137"/>
      <c r="CP2254" s="132"/>
      <c r="CQ2254" s="137"/>
    </row>
    <row r="2255" spans="91:95">
      <c r="CM2255" s="132"/>
      <c r="CN2255" s="132"/>
      <c r="CO2255" s="137"/>
      <c r="CP2255" s="132"/>
      <c r="CQ2255" s="137"/>
    </row>
    <row r="2256" spans="91:95">
      <c r="CM2256" s="132"/>
      <c r="CN2256" s="132"/>
      <c r="CO2256" s="137"/>
      <c r="CP2256" s="132"/>
      <c r="CQ2256" s="137"/>
    </row>
    <row r="2257" spans="91:95">
      <c r="CM2257" s="132"/>
      <c r="CN2257" s="132"/>
      <c r="CO2257" s="137"/>
      <c r="CP2257" s="132"/>
      <c r="CQ2257" s="137"/>
    </row>
    <row r="2258" spans="91:95">
      <c r="CM2258" s="132"/>
      <c r="CN2258" s="132"/>
      <c r="CO2258" s="137"/>
      <c r="CP2258" s="132"/>
      <c r="CQ2258" s="137"/>
    </row>
    <row r="2259" spans="91:95">
      <c r="CM2259" s="132"/>
      <c r="CN2259" s="132"/>
      <c r="CO2259" s="137"/>
      <c r="CP2259" s="132"/>
      <c r="CQ2259" s="137"/>
    </row>
    <row r="2260" spans="91:95">
      <c r="CM2260" s="132"/>
      <c r="CN2260" s="132"/>
      <c r="CO2260" s="137"/>
      <c r="CP2260" s="132"/>
      <c r="CQ2260" s="137"/>
    </row>
    <row r="2261" spans="91:95">
      <c r="CM2261" s="132"/>
      <c r="CN2261" s="132"/>
      <c r="CO2261" s="137"/>
      <c r="CP2261" s="132"/>
      <c r="CQ2261" s="137"/>
    </row>
    <row r="2262" spans="91:95">
      <c r="CM2262" s="132"/>
      <c r="CN2262" s="132"/>
      <c r="CO2262" s="137"/>
      <c r="CP2262" s="132"/>
      <c r="CQ2262" s="137"/>
    </row>
    <row r="2263" spans="91:95">
      <c r="CM2263" s="132"/>
      <c r="CN2263" s="132"/>
      <c r="CO2263" s="137"/>
      <c r="CP2263" s="132"/>
      <c r="CQ2263" s="137"/>
    </row>
    <row r="2264" spans="91:95">
      <c r="CM2264" s="132"/>
      <c r="CN2264" s="132"/>
      <c r="CO2264" s="137"/>
      <c r="CP2264" s="132"/>
      <c r="CQ2264" s="137"/>
    </row>
    <row r="2265" spans="91:95">
      <c r="CM2265" s="132"/>
      <c r="CN2265" s="132"/>
      <c r="CO2265" s="137"/>
      <c r="CP2265" s="132"/>
      <c r="CQ2265" s="137"/>
    </row>
    <row r="2266" spans="91:95">
      <c r="CM2266" s="132"/>
      <c r="CN2266" s="132"/>
      <c r="CO2266" s="137"/>
      <c r="CP2266" s="132"/>
      <c r="CQ2266" s="137"/>
    </row>
    <row r="2267" spans="91:95">
      <c r="CM2267" s="132"/>
      <c r="CN2267" s="132"/>
      <c r="CO2267" s="137"/>
      <c r="CP2267" s="132"/>
      <c r="CQ2267" s="137"/>
    </row>
    <row r="2268" spans="91:95">
      <c r="CM2268" s="132"/>
      <c r="CN2268" s="132"/>
      <c r="CO2268" s="137"/>
      <c r="CP2268" s="132"/>
      <c r="CQ2268" s="137"/>
    </row>
    <row r="2269" spans="91:95">
      <c r="CM2269" s="132"/>
      <c r="CN2269" s="132"/>
      <c r="CO2269" s="137"/>
      <c r="CP2269" s="132"/>
      <c r="CQ2269" s="137"/>
    </row>
    <row r="2270" spans="91:95">
      <c r="CM2270" s="132"/>
      <c r="CN2270" s="132"/>
      <c r="CO2270" s="137"/>
      <c r="CP2270" s="132"/>
      <c r="CQ2270" s="137"/>
    </row>
    <row r="2271" spans="91:95">
      <c r="CM2271" s="132"/>
      <c r="CN2271" s="132"/>
      <c r="CO2271" s="137"/>
      <c r="CP2271" s="132"/>
      <c r="CQ2271" s="137"/>
    </row>
    <row r="2272" spans="91:95">
      <c r="CM2272" s="132"/>
      <c r="CN2272" s="132"/>
      <c r="CO2272" s="137"/>
      <c r="CP2272" s="132"/>
      <c r="CQ2272" s="137"/>
    </row>
    <row r="2273" spans="91:95">
      <c r="CM2273" s="132"/>
      <c r="CN2273" s="132"/>
      <c r="CO2273" s="137"/>
      <c r="CP2273" s="132"/>
      <c r="CQ2273" s="137"/>
    </row>
    <row r="2274" spans="91:95">
      <c r="CM2274" s="132"/>
      <c r="CN2274" s="132"/>
      <c r="CO2274" s="137"/>
      <c r="CP2274" s="132"/>
      <c r="CQ2274" s="137"/>
    </row>
    <row r="2275" spans="91:95">
      <c r="CM2275" s="132"/>
      <c r="CN2275" s="132"/>
      <c r="CO2275" s="137"/>
      <c r="CP2275" s="132"/>
      <c r="CQ2275" s="137"/>
    </row>
    <row r="2276" spans="91:95">
      <c r="CM2276" s="132"/>
      <c r="CN2276" s="132"/>
      <c r="CO2276" s="137"/>
      <c r="CP2276" s="132"/>
      <c r="CQ2276" s="137"/>
    </row>
    <row r="2277" spans="91:95">
      <c r="CM2277" s="132"/>
      <c r="CN2277" s="132"/>
      <c r="CO2277" s="137"/>
      <c r="CP2277" s="132"/>
      <c r="CQ2277" s="137"/>
    </row>
    <row r="2278" spans="91:95">
      <c r="CM2278" s="132"/>
      <c r="CN2278" s="132"/>
      <c r="CO2278" s="137"/>
      <c r="CP2278" s="132"/>
      <c r="CQ2278" s="137"/>
    </row>
    <row r="2279" spans="91:95">
      <c r="CM2279" s="132"/>
      <c r="CN2279" s="132"/>
      <c r="CO2279" s="137"/>
      <c r="CP2279" s="132"/>
      <c r="CQ2279" s="137"/>
    </row>
    <row r="2280" spans="91:95">
      <c r="CM2280" s="132"/>
      <c r="CN2280" s="132"/>
      <c r="CO2280" s="137"/>
      <c r="CP2280" s="132"/>
      <c r="CQ2280" s="137"/>
    </row>
    <row r="2281" spans="91:95">
      <c r="CM2281" s="132"/>
      <c r="CN2281" s="132"/>
      <c r="CO2281" s="137"/>
      <c r="CP2281" s="132"/>
      <c r="CQ2281" s="137"/>
    </row>
    <row r="2282" spans="91:95">
      <c r="CM2282" s="132"/>
      <c r="CN2282" s="132"/>
      <c r="CO2282" s="137"/>
      <c r="CP2282" s="132"/>
      <c r="CQ2282" s="137"/>
    </row>
    <row r="2283" spans="91:95">
      <c r="CM2283" s="132"/>
      <c r="CN2283" s="132"/>
      <c r="CO2283" s="137"/>
      <c r="CP2283" s="132"/>
      <c r="CQ2283" s="137"/>
    </row>
    <row r="2284" spans="91:95">
      <c r="CM2284" s="132"/>
      <c r="CN2284" s="132"/>
      <c r="CO2284" s="137"/>
      <c r="CP2284" s="132"/>
      <c r="CQ2284" s="137"/>
    </row>
    <row r="2285" spans="91:95">
      <c r="CM2285" s="132"/>
      <c r="CN2285" s="132"/>
      <c r="CO2285" s="137"/>
      <c r="CP2285" s="132"/>
      <c r="CQ2285" s="137"/>
    </row>
    <row r="2286" spans="91:95">
      <c r="CM2286" s="132"/>
      <c r="CN2286" s="132"/>
      <c r="CO2286" s="137"/>
      <c r="CP2286" s="132"/>
      <c r="CQ2286" s="137"/>
    </row>
    <row r="2287" spans="91:95">
      <c r="CM2287" s="132"/>
      <c r="CN2287" s="132"/>
      <c r="CO2287" s="137"/>
      <c r="CP2287" s="132"/>
      <c r="CQ2287" s="137"/>
    </row>
    <row r="2288" spans="91:95">
      <c r="CM2288" s="132"/>
      <c r="CN2288" s="132"/>
      <c r="CO2288" s="137"/>
      <c r="CP2288" s="132"/>
      <c r="CQ2288" s="137"/>
    </row>
    <row r="2289" spans="91:95">
      <c r="CM2289" s="132"/>
      <c r="CN2289" s="132"/>
      <c r="CO2289" s="137"/>
      <c r="CP2289" s="132"/>
      <c r="CQ2289" s="137"/>
    </row>
    <row r="2290" spans="91:95">
      <c r="CM2290" s="132"/>
      <c r="CN2290" s="132"/>
      <c r="CO2290" s="137"/>
      <c r="CP2290" s="132"/>
      <c r="CQ2290" s="137"/>
    </row>
    <row r="2291" spans="91:95">
      <c r="CM2291" s="132"/>
      <c r="CN2291" s="132"/>
      <c r="CO2291" s="137"/>
      <c r="CP2291" s="132"/>
      <c r="CQ2291" s="137"/>
    </row>
    <row r="2292" spans="91:95">
      <c r="CM2292" s="132"/>
      <c r="CN2292" s="132"/>
      <c r="CO2292" s="137"/>
      <c r="CP2292" s="132"/>
      <c r="CQ2292" s="137"/>
    </row>
    <row r="2293" spans="91:95">
      <c r="CM2293" s="132"/>
      <c r="CN2293" s="132"/>
      <c r="CO2293" s="137"/>
      <c r="CP2293" s="132"/>
      <c r="CQ2293" s="137"/>
    </row>
    <row r="2294" spans="91:95">
      <c r="CM2294" s="132"/>
      <c r="CN2294" s="132"/>
      <c r="CO2294" s="137"/>
      <c r="CP2294" s="132"/>
      <c r="CQ2294" s="137"/>
    </row>
    <row r="2295" spans="91:95">
      <c r="CM2295" s="132"/>
      <c r="CN2295" s="132"/>
      <c r="CO2295" s="137"/>
      <c r="CP2295" s="132"/>
      <c r="CQ2295" s="137"/>
    </row>
    <row r="2296" spans="91:95">
      <c r="CM2296" s="132"/>
      <c r="CN2296" s="132"/>
      <c r="CO2296" s="137"/>
      <c r="CP2296" s="132"/>
      <c r="CQ2296" s="137"/>
    </row>
    <row r="2297" spans="91:95">
      <c r="CM2297" s="132"/>
      <c r="CN2297" s="132"/>
      <c r="CO2297" s="137"/>
      <c r="CP2297" s="132"/>
      <c r="CQ2297" s="137"/>
    </row>
    <row r="2298" spans="91:95">
      <c r="CM2298" s="132"/>
      <c r="CN2298" s="132"/>
      <c r="CO2298" s="137"/>
      <c r="CP2298" s="132"/>
      <c r="CQ2298" s="137"/>
    </row>
    <row r="2299" spans="91:95">
      <c r="CM2299" s="132"/>
      <c r="CN2299" s="132"/>
      <c r="CO2299" s="137"/>
      <c r="CP2299" s="132"/>
      <c r="CQ2299" s="137"/>
    </row>
    <row r="2300" spans="91:95">
      <c r="CM2300" s="132"/>
      <c r="CN2300" s="132"/>
      <c r="CO2300" s="137"/>
      <c r="CP2300" s="132"/>
      <c r="CQ2300" s="137"/>
    </row>
    <row r="2301" spans="91:95">
      <c r="CM2301" s="132"/>
      <c r="CN2301" s="132"/>
      <c r="CO2301" s="137"/>
      <c r="CP2301" s="132"/>
      <c r="CQ2301" s="137"/>
    </row>
    <row r="2302" spans="91:95">
      <c r="CM2302" s="132"/>
      <c r="CN2302" s="132"/>
      <c r="CO2302" s="137"/>
      <c r="CP2302" s="132"/>
      <c r="CQ2302" s="137"/>
    </row>
    <row r="2303" spans="91:95">
      <c r="CM2303" s="132"/>
      <c r="CN2303" s="132"/>
      <c r="CO2303" s="137"/>
      <c r="CP2303" s="132"/>
      <c r="CQ2303" s="137"/>
    </row>
    <row r="2304" spans="91:95">
      <c r="CM2304" s="132"/>
      <c r="CN2304" s="132"/>
      <c r="CO2304" s="137"/>
      <c r="CP2304" s="132"/>
      <c r="CQ2304" s="137"/>
    </row>
    <row r="2305" spans="91:95">
      <c r="CM2305" s="132"/>
      <c r="CN2305" s="132"/>
      <c r="CO2305" s="137"/>
      <c r="CP2305" s="132"/>
      <c r="CQ2305" s="137"/>
    </row>
    <row r="2306" spans="91:95">
      <c r="CM2306" s="132"/>
      <c r="CN2306" s="132"/>
      <c r="CO2306" s="137"/>
      <c r="CP2306" s="132"/>
      <c r="CQ2306" s="137"/>
    </row>
    <row r="2307" spans="91:95">
      <c r="CM2307" s="132"/>
      <c r="CN2307" s="132"/>
      <c r="CO2307" s="137"/>
      <c r="CP2307" s="132"/>
      <c r="CQ2307" s="137"/>
    </row>
    <row r="2308" spans="91:95">
      <c r="CM2308" s="132"/>
      <c r="CN2308" s="132"/>
      <c r="CO2308" s="137"/>
      <c r="CP2308" s="132"/>
      <c r="CQ2308" s="137"/>
    </row>
    <row r="2309" spans="91:95">
      <c r="CM2309" s="132"/>
      <c r="CN2309" s="132"/>
      <c r="CO2309" s="137"/>
      <c r="CP2309" s="132"/>
      <c r="CQ2309" s="137"/>
    </row>
    <row r="2310" spans="91:95">
      <c r="CM2310" s="132"/>
      <c r="CN2310" s="132"/>
      <c r="CO2310" s="137"/>
      <c r="CP2310" s="132"/>
      <c r="CQ2310" s="137"/>
    </row>
    <row r="2311" spans="91:95">
      <c r="CM2311" s="132"/>
      <c r="CN2311" s="132"/>
      <c r="CO2311" s="137"/>
      <c r="CP2311" s="132"/>
      <c r="CQ2311" s="137"/>
    </row>
    <row r="2312" spans="91:95">
      <c r="CM2312" s="132"/>
      <c r="CN2312" s="132"/>
      <c r="CO2312" s="137"/>
      <c r="CP2312" s="132"/>
      <c r="CQ2312" s="137"/>
    </row>
    <row r="2313" spans="91:95">
      <c r="CM2313" s="132"/>
      <c r="CN2313" s="132"/>
      <c r="CO2313" s="137"/>
      <c r="CP2313" s="132"/>
      <c r="CQ2313" s="137"/>
    </row>
    <row r="2314" spans="91:95">
      <c r="CM2314" s="132"/>
      <c r="CN2314" s="132"/>
      <c r="CO2314" s="137"/>
      <c r="CP2314" s="132"/>
      <c r="CQ2314" s="137"/>
    </row>
    <row r="2315" spans="91:95">
      <c r="CM2315" s="132"/>
      <c r="CN2315" s="132"/>
      <c r="CO2315" s="137"/>
      <c r="CP2315" s="132"/>
      <c r="CQ2315" s="137"/>
    </row>
    <row r="2316" spans="91:95">
      <c r="CM2316" s="132"/>
      <c r="CN2316" s="132"/>
      <c r="CO2316" s="137"/>
      <c r="CP2316" s="132"/>
      <c r="CQ2316" s="137"/>
    </row>
    <row r="2317" spans="91:95">
      <c r="CM2317" s="132"/>
      <c r="CN2317" s="132"/>
      <c r="CO2317" s="137"/>
      <c r="CP2317" s="132"/>
      <c r="CQ2317" s="137"/>
    </row>
    <row r="2318" spans="91:95">
      <c r="CM2318" s="132"/>
      <c r="CN2318" s="132"/>
      <c r="CO2318" s="137"/>
      <c r="CP2318" s="132"/>
      <c r="CQ2318" s="137"/>
    </row>
    <row r="2319" spans="91:95">
      <c r="CM2319" s="132"/>
      <c r="CN2319" s="132"/>
      <c r="CO2319" s="137"/>
      <c r="CP2319" s="132"/>
      <c r="CQ2319" s="137"/>
    </row>
    <row r="2320" spans="91:95">
      <c r="CM2320" s="132"/>
      <c r="CN2320" s="132"/>
      <c r="CO2320" s="137"/>
      <c r="CP2320" s="132"/>
      <c r="CQ2320" s="137"/>
    </row>
    <row r="2321" spans="91:95">
      <c r="CM2321" s="132"/>
      <c r="CN2321" s="132"/>
      <c r="CO2321" s="137"/>
      <c r="CP2321" s="132"/>
      <c r="CQ2321" s="137"/>
    </row>
    <row r="2322" spans="91:95">
      <c r="CM2322" s="132"/>
      <c r="CN2322" s="132"/>
      <c r="CO2322" s="137"/>
      <c r="CP2322" s="132"/>
      <c r="CQ2322" s="137"/>
    </row>
    <row r="2323" spans="91:95">
      <c r="CM2323" s="132"/>
      <c r="CN2323" s="132"/>
      <c r="CO2323" s="137"/>
      <c r="CP2323" s="132"/>
      <c r="CQ2323" s="137"/>
    </row>
    <row r="2324" spans="91:95">
      <c r="CM2324" s="132"/>
      <c r="CN2324" s="132"/>
      <c r="CO2324" s="137"/>
      <c r="CP2324" s="132"/>
      <c r="CQ2324" s="137"/>
    </row>
    <row r="2325" spans="91:95">
      <c r="CM2325" s="132"/>
      <c r="CN2325" s="132"/>
      <c r="CO2325" s="137"/>
      <c r="CP2325" s="132"/>
      <c r="CQ2325" s="137"/>
    </row>
    <row r="2326" spans="91:95">
      <c r="CM2326" s="132"/>
      <c r="CN2326" s="132"/>
      <c r="CO2326" s="137"/>
      <c r="CP2326" s="132"/>
      <c r="CQ2326" s="137"/>
    </row>
    <row r="2327" spans="91:95">
      <c r="CM2327" s="132"/>
      <c r="CN2327" s="132"/>
      <c r="CO2327" s="137"/>
      <c r="CP2327" s="132"/>
      <c r="CQ2327" s="137"/>
    </row>
    <row r="2328" spans="91:95">
      <c r="CM2328" s="132"/>
      <c r="CN2328" s="132"/>
      <c r="CO2328" s="137"/>
      <c r="CP2328" s="132"/>
      <c r="CQ2328" s="137"/>
    </row>
    <row r="2329" spans="91:95">
      <c r="CM2329" s="132"/>
      <c r="CN2329" s="132"/>
      <c r="CO2329" s="137"/>
      <c r="CP2329" s="132"/>
      <c r="CQ2329" s="137"/>
    </row>
    <row r="2330" spans="91:95">
      <c r="CM2330" s="132"/>
      <c r="CN2330" s="132"/>
      <c r="CO2330" s="137"/>
      <c r="CP2330" s="132"/>
      <c r="CQ2330" s="137"/>
    </row>
    <row r="2331" spans="91:95">
      <c r="CM2331" s="132"/>
      <c r="CN2331" s="132"/>
      <c r="CO2331" s="137"/>
      <c r="CP2331" s="132"/>
      <c r="CQ2331" s="137"/>
    </row>
    <row r="2332" spans="91:95">
      <c r="CM2332" s="132"/>
      <c r="CN2332" s="132"/>
      <c r="CO2332" s="137"/>
      <c r="CP2332" s="132"/>
      <c r="CQ2332" s="137"/>
    </row>
    <row r="2333" spans="91:95">
      <c r="CM2333" s="132"/>
      <c r="CN2333" s="132"/>
      <c r="CO2333" s="137"/>
      <c r="CP2333" s="132"/>
      <c r="CQ2333" s="137"/>
    </row>
    <row r="2334" spans="91:95">
      <c r="CM2334" s="132"/>
      <c r="CN2334" s="132"/>
      <c r="CO2334" s="137"/>
      <c r="CP2334" s="132"/>
      <c r="CQ2334" s="137"/>
    </row>
    <row r="2335" spans="91:95">
      <c r="CM2335" s="132"/>
      <c r="CN2335" s="132"/>
      <c r="CO2335" s="137"/>
      <c r="CP2335" s="132"/>
      <c r="CQ2335" s="137"/>
    </row>
    <row r="2336" spans="91:95">
      <c r="CM2336" s="132"/>
      <c r="CN2336" s="132"/>
      <c r="CO2336" s="137"/>
      <c r="CP2336" s="132"/>
      <c r="CQ2336" s="137"/>
    </row>
    <row r="2337" spans="91:95">
      <c r="CM2337" s="132"/>
      <c r="CN2337" s="132"/>
      <c r="CO2337" s="137"/>
      <c r="CP2337" s="132"/>
      <c r="CQ2337" s="137"/>
    </row>
    <row r="2338" spans="91:95">
      <c r="CM2338" s="132"/>
      <c r="CN2338" s="132"/>
      <c r="CO2338" s="137"/>
      <c r="CP2338" s="132"/>
      <c r="CQ2338" s="137"/>
    </row>
    <row r="2339" spans="91:95">
      <c r="CM2339" s="132"/>
      <c r="CN2339" s="132"/>
      <c r="CO2339" s="137"/>
      <c r="CP2339" s="132"/>
      <c r="CQ2339" s="137"/>
    </row>
    <row r="2340" spans="91:95">
      <c r="CM2340" s="132"/>
      <c r="CN2340" s="132"/>
      <c r="CO2340" s="137"/>
      <c r="CP2340" s="132"/>
      <c r="CQ2340" s="137"/>
    </row>
    <row r="2341" spans="91:95">
      <c r="CM2341" s="132"/>
      <c r="CN2341" s="132"/>
      <c r="CO2341" s="137"/>
      <c r="CP2341" s="132"/>
      <c r="CQ2341" s="137"/>
    </row>
    <row r="2342" spans="91:95">
      <c r="CM2342" s="132"/>
      <c r="CN2342" s="132"/>
      <c r="CO2342" s="137"/>
      <c r="CP2342" s="132"/>
      <c r="CQ2342" s="137"/>
    </row>
    <row r="2343" spans="91:95">
      <c r="CM2343" s="132"/>
      <c r="CN2343" s="132"/>
      <c r="CO2343" s="137"/>
      <c r="CP2343" s="132"/>
      <c r="CQ2343" s="137"/>
    </row>
    <row r="2344" spans="91:95">
      <c r="CM2344" s="132"/>
      <c r="CN2344" s="132"/>
      <c r="CO2344" s="137"/>
      <c r="CP2344" s="132"/>
      <c r="CQ2344" s="137"/>
    </row>
    <row r="2345" spans="91:95">
      <c r="CM2345" s="132"/>
      <c r="CN2345" s="132"/>
      <c r="CO2345" s="137"/>
      <c r="CP2345" s="132"/>
      <c r="CQ2345" s="137"/>
    </row>
    <row r="2346" spans="91:95">
      <c r="CM2346" s="132"/>
      <c r="CN2346" s="132"/>
      <c r="CO2346" s="137"/>
      <c r="CP2346" s="132"/>
      <c r="CQ2346" s="137"/>
    </row>
    <row r="2347" spans="91:95">
      <c r="CM2347" s="132"/>
      <c r="CN2347" s="132"/>
      <c r="CO2347" s="137"/>
      <c r="CP2347" s="132"/>
      <c r="CQ2347" s="137"/>
    </row>
    <row r="2348" spans="91:95">
      <c r="CM2348" s="132"/>
      <c r="CN2348" s="132"/>
      <c r="CO2348" s="137"/>
      <c r="CP2348" s="132"/>
      <c r="CQ2348" s="137"/>
    </row>
    <row r="2349" spans="91:95">
      <c r="CM2349" s="132"/>
      <c r="CN2349" s="132"/>
      <c r="CO2349" s="137"/>
      <c r="CP2349" s="132"/>
      <c r="CQ2349" s="137"/>
    </row>
    <row r="2350" spans="91:95">
      <c r="CM2350" s="132"/>
      <c r="CN2350" s="132"/>
      <c r="CO2350" s="137"/>
      <c r="CP2350" s="132"/>
      <c r="CQ2350" s="137"/>
    </row>
    <row r="2351" spans="91:95">
      <c r="CM2351" s="132"/>
      <c r="CN2351" s="132"/>
      <c r="CO2351" s="137"/>
      <c r="CP2351" s="132"/>
      <c r="CQ2351" s="137"/>
    </row>
    <row r="2352" spans="91:95">
      <c r="CM2352" s="132"/>
      <c r="CN2352" s="132"/>
      <c r="CO2352" s="137"/>
      <c r="CP2352" s="132"/>
      <c r="CQ2352" s="137"/>
    </row>
    <row r="2353" spans="91:95">
      <c r="CM2353" s="132"/>
      <c r="CN2353" s="132"/>
      <c r="CO2353" s="137"/>
      <c r="CP2353" s="132"/>
      <c r="CQ2353" s="137"/>
    </row>
    <row r="2354" spans="91:95">
      <c r="CM2354" s="132"/>
      <c r="CN2354" s="132"/>
      <c r="CO2354" s="137"/>
      <c r="CP2354" s="132"/>
      <c r="CQ2354" s="137"/>
    </row>
    <row r="2355" spans="91:95">
      <c r="CM2355" s="132"/>
      <c r="CN2355" s="132"/>
      <c r="CO2355" s="137"/>
      <c r="CP2355" s="132"/>
      <c r="CQ2355" s="137"/>
    </row>
    <row r="2356" spans="91:95">
      <c r="CM2356" s="132"/>
      <c r="CN2356" s="132"/>
      <c r="CO2356" s="137"/>
      <c r="CP2356" s="132"/>
      <c r="CQ2356" s="137"/>
    </row>
    <row r="2357" spans="91:95">
      <c r="CM2357" s="132"/>
      <c r="CN2357" s="132"/>
      <c r="CO2357" s="137"/>
      <c r="CP2357" s="132"/>
      <c r="CQ2357" s="137"/>
    </row>
    <row r="2358" spans="91:95">
      <c r="CM2358" s="132"/>
      <c r="CN2358" s="132"/>
      <c r="CO2358" s="137"/>
      <c r="CP2358" s="132"/>
      <c r="CQ2358" s="137"/>
    </row>
    <row r="2359" spans="91:95">
      <c r="CM2359" s="132"/>
      <c r="CN2359" s="132"/>
      <c r="CO2359" s="137"/>
      <c r="CP2359" s="132"/>
      <c r="CQ2359" s="137"/>
    </row>
    <row r="2360" spans="91:95">
      <c r="CM2360" s="132"/>
      <c r="CN2360" s="132"/>
      <c r="CO2360" s="137"/>
      <c r="CP2360" s="132"/>
      <c r="CQ2360" s="137"/>
    </row>
    <row r="2361" spans="91:95">
      <c r="CM2361" s="132"/>
      <c r="CN2361" s="132"/>
      <c r="CO2361" s="137"/>
      <c r="CP2361" s="132"/>
      <c r="CQ2361" s="137"/>
    </row>
    <row r="2362" spans="91:95">
      <c r="CM2362" s="132"/>
      <c r="CN2362" s="132"/>
      <c r="CO2362" s="137"/>
      <c r="CP2362" s="132"/>
      <c r="CQ2362" s="137"/>
    </row>
    <row r="2363" spans="91:95">
      <c r="CM2363" s="132"/>
      <c r="CN2363" s="132"/>
      <c r="CO2363" s="137"/>
      <c r="CP2363" s="132"/>
      <c r="CQ2363" s="137"/>
    </row>
    <row r="2364" spans="91:95">
      <c r="CM2364" s="132"/>
      <c r="CN2364" s="132"/>
      <c r="CO2364" s="137"/>
      <c r="CP2364" s="132"/>
      <c r="CQ2364" s="137"/>
    </row>
    <row r="2365" spans="91:95">
      <c r="CM2365" s="132"/>
      <c r="CN2365" s="132"/>
      <c r="CO2365" s="137"/>
      <c r="CP2365" s="132"/>
      <c r="CQ2365" s="137"/>
    </row>
    <row r="2366" spans="91:95">
      <c r="CM2366" s="132"/>
      <c r="CN2366" s="132"/>
      <c r="CO2366" s="137"/>
      <c r="CP2366" s="132"/>
      <c r="CQ2366" s="137"/>
    </row>
    <row r="2367" spans="91:95">
      <c r="CM2367" s="132"/>
      <c r="CN2367" s="132"/>
      <c r="CO2367" s="137"/>
      <c r="CP2367" s="132"/>
      <c r="CQ2367" s="137"/>
    </row>
    <row r="2368" spans="91:95">
      <c r="CM2368" s="132"/>
      <c r="CN2368" s="132"/>
      <c r="CO2368" s="137"/>
      <c r="CP2368" s="132"/>
      <c r="CQ2368" s="137"/>
    </row>
    <row r="2369" spans="91:95">
      <c r="CM2369" s="132"/>
      <c r="CN2369" s="132"/>
      <c r="CO2369" s="137"/>
      <c r="CP2369" s="132"/>
      <c r="CQ2369" s="137"/>
    </row>
    <row r="2370" spans="91:95">
      <c r="CM2370" s="132"/>
      <c r="CN2370" s="132"/>
      <c r="CO2370" s="137"/>
      <c r="CP2370" s="132"/>
      <c r="CQ2370" s="137"/>
    </row>
    <row r="2371" spans="91:95">
      <c r="CM2371" s="132"/>
      <c r="CN2371" s="132"/>
      <c r="CO2371" s="137"/>
      <c r="CP2371" s="132"/>
      <c r="CQ2371" s="137"/>
    </row>
    <row r="2372" spans="91:95">
      <c r="CM2372" s="132"/>
      <c r="CN2372" s="132"/>
      <c r="CO2372" s="137"/>
      <c r="CP2372" s="132"/>
      <c r="CQ2372" s="137"/>
    </row>
    <row r="2373" spans="91:95">
      <c r="CM2373" s="132"/>
      <c r="CN2373" s="132"/>
      <c r="CO2373" s="137"/>
      <c r="CP2373" s="132"/>
      <c r="CQ2373" s="137"/>
    </row>
    <row r="2374" spans="91:95">
      <c r="CM2374" s="132"/>
      <c r="CN2374" s="132"/>
      <c r="CO2374" s="137"/>
      <c r="CP2374" s="132"/>
      <c r="CQ2374" s="137"/>
    </row>
    <row r="2375" spans="91:95">
      <c r="CM2375" s="132"/>
      <c r="CN2375" s="132"/>
      <c r="CO2375" s="137"/>
      <c r="CP2375" s="132"/>
      <c r="CQ2375" s="137"/>
    </row>
    <row r="2376" spans="91:95">
      <c r="CM2376" s="132"/>
      <c r="CN2376" s="132"/>
      <c r="CO2376" s="137"/>
      <c r="CP2376" s="132"/>
      <c r="CQ2376" s="137"/>
    </row>
    <row r="2377" spans="91:95">
      <c r="CM2377" s="132"/>
      <c r="CN2377" s="132"/>
      <c r="CO2377" s="137"/>
      <c r="CP2377" s="132"/>
      <c r="CQ2377" s="137"/>
    </row>
    <row r="2378" spans="91:95">
      <c r="CM2378" s="132"/>
      <c r="CN2378" s="132"/>
      <c r="CO2378" s="137"/>
      <c r="CP2378" s="132"/>
      <c r="CQ2378" s="137"/>
    </row>
    <row r="2379" spans="91:95">
      <c r="CM2379" s="132"/>
      <c r="CN2379" s="132"/>
      <c r="CO2379" s="137"/>
      <c r="CP2379" s="132"/>
      <c r="CQ2379" s="137"/>
    </row>
    <row r="2380" spans="91:95">
      <c r="CM2380" s="132"/>
      <c r="CN2380" s="132"/>
      <c r="CO2380" s="137"/>
      <c r="CP2380" s="132"/>
      <c r="CQ2380" s="137"/>
    </row>
    <row r="2381" spans="91:95">
      <c r="CM2381" s="132"/>
      <c r="CN2381" s="132"/>
      <c r="CO2381" s="137"/>
      <c r="CP2381" s="132"/>
      <c r="CQ2381" s="137"/>
    </row>
    <row r="2382" spans="91:95">
      <c r="CM2382" s="132"/>
      <c r="CN2382" s="132"/>
      <c r="CO2382" s="137"/>
      <c r="CP2382" s="132"/>
      <c r="CQ2382" s="137"/>
    </row>
    <row r="2383" spans="91:95">
      <c r="CM2383" s="132"/>
      <c r="CN2383" s="132"/>
      <c r="CO2383" s="137"/>
      <c r="CP2383" s="132"/>
      <c r="CQ2383" s="137"/>
    </row>
    <row r="2384" spans="91:95">
      <c r="CM2384" s="132"/>
      <c r="CN2384" s="132"/>
      <c r="CO2384" s="137"/>
      <c r="CP2384" s="132"/>
      <c r="CQ2384" s="137"/>
    </row>
    <row r="2385" spans="91:95">
      <c r="CM2385" s="132"/>
      <c r="CN2385" s="132"/>
      <c r="CO2385" s="137"/>
      <c r="CP2385" s="132"/>
      <c r="CQ2385" s="137"/>
    </row>
    <row r="2386" spans="91:95">
      <c r="CM2386" s="132"/>
      <c r="CN2386" s="132"/>
      <c r="CO2386" s="137"/>
      <c r="CP2386" s="132"/>
      <c r="CQ2386" s="137"/>
    </row>
    <row r="2387" spans="91:95">
      <c r="CM2387" s="132"/>
      <c r="CN2387" s="132"/>
      <c r="CO2387" s="137"/>
      <c r="CP2387" s="132"/>
      <c r="CQ2387" s="137"/>
    </row>
    <row r="2388" spans="91:95">
      <c r="CM2388" s="132"/>
      <c r="CN2388" s="132"/>
      <c r="CO2388" s="137"/>
      <c r="CP2388" s="132"/>
      <c r="CQ2388" s="137"/>
    </row>
    <row r="2389" spans="91:95">
      <c r="CM2389" s="132"/>
      <c r="CN2389" s="132"/>
      <c r="CO2389" s="137"/>
      <c r="CP2389" s="132"/>
      <c r="CQ2389" s="137"/>
    </row>
    <row r="2390" spans="91:95">
      <c r="CM2390" s="132"/>
      <c r="CN2390" s="132"/>
      <c r="CO2390" s="137"/>
      <c r="CP2390" s="132"/>
      <c r="CQ2390" s="137"/>
    </row>
    <row r="2391" spans="91:95">
      <c r="CM2391" s="132"/>
      <c r="CN2391" s="132"/>
      <c r="CO2391" s="137"/>
      <c r="CP2391" s="132"/>
      <c r="CQ2391" s="137"/>
    </row>
    <row r="2392" spans="91:95">
      <c r="CM2392" s="132"/>
      <c r="CN2392" s="132"/>
      <c r="CO2392" s="137"/>
      <c r="CP2392" s="132"/>
      <c r="CQ2392" s="137"/>
    </row>
    <row r="2393" spans="91:95">
      <c r="CM2393" s="132"/>
      <c r="CN2393" s="132"/>
      <c r="CO2393" s="137"/>
      <c r="CP2393" s="132"/>
      <c r="CQ2393" s="137"/>
    </row>
    <row r="2394" spans="91:95">
      <c r="CM2394" s="132"/>
      <c r="CN2394" s="132"/>
      <c r="CO2394" s="137"/>
      <c r="CP2394" s="132"/>
      <c r="CQ2394" s="137"/>
    </row>
    <row r="2395" spans="91:95">
      <c r="CM2395" s="132"/>
      <c r="CN2395" s="132"/>
      <c r="CO2395" s="137"/>
      <c r="CP2395" s="132"/>
      <c r="CQ2395" s="137"/>
    </row>
    <row r="2396" spans="91:95">
      <c r="CM2396" s="132"/>
      <c r="CN2396" s="132"/>
      <c r="CO2396" s="137"/>
      <c r="CP2396" s="132"/>
      <c r="CQ2396" s="137"/>
    </row>
    <row r="2397" spans="91:95">
      <c r="CM2397" s="132"/>
      <c r="CN2397" s="132"/>
      <c r="CO2397" s="137"/>
      <c r="CP2397" s="132"/>
      <c r="CQ2397" s="137"/>
    </row>
    <row r="2398" spans="91:95">
      <c r="CM2398" s="132"/>
      <c r="CN2398" s="132"/>
      <c r="CO2398" s="137"/>
      <c r="CP2398" s="132"/>
      <c r="CQ2398" s="137"/>
    </row>
    <row r="2399" spans="91:95">
      <c r="CM2399" s="132"/>
      <c r="CN2399" s="132"/>
      <c r="CO2399" s="137"/>
      <c r="CP2399" s="132"/>
      <c r="CQ2399" s="137"/>
    </row>
    <row r="2400" spans="91:95">
      <c r="CM2400" s="132"/>
      <c r="CN2400" s="132"/>
      <c r="CO2400" s="137"/>
      <c r="CP2400" s="132"/>
      <c r="CQ2400" s="137"/>
    </row>
    <row r="2401" spans="91:95">
      <c r="CM2401" s="132"/>
      <c r="CN2401" s="132"/>
      <c r="CO2401" s="137"/>
      <c r="CP2401" s="132"/>
      <c r="CQ2401" s="137"/>
    </row>
    <row r="2402" spans="91:95">
      <c r="CM2402" s="132"/>
      <c r="CN2402" s="132"/>
      <c r="CO2402" s="137"/>
      <c r="CP2402" s="132"/>
      <c r="CQ2402" s="137"/>
    </row>
    <row r="2403" spans="91:95">
      <c r="CM2403" s="132"/>
      <c r="CN2403" s="132"/>
      <c r="CO2403" s="137"/>
      <c r="CP2403" s="132"/>
      <c r="CQ2403" s="137"/>
    </row>
    <row r="2404" spans="91:95">
      <c r="CM2404" s="132"/>
      <c r="CN2404" s="132"/>
      <c r="CO2404" s="137"/>
      <c r="CP2404" s="132"/>
      <c r="CQ2404" s="137"/>
    </row>
    <row r="2405" spans="91:95">
      <c r="CM2405" s="132"/>
      <c r="CN2405" s="132"/>
      <c r="CO2405" s="137"/>
      <c r="CP2405" s="132"/>
      <c r="CQ2405" s="137"/>
    </row>
    <row r="2406" spans="91:95">
      <c r="CM2406" s="132"/>
      <c r="CN2406" s="132"/>
      <c r="CO2406" s="137"/>
      <c r="CP2406" s="132"/>
      <c r="CQ2406" s="137"/>
    </row>
    <row r="2407" spans="91:95">
      <c r="CM2407" s="132"/>
      <c r="CN2407" s="132"/>
      <c r="CO2407" s="137"/>
      <c r="CP2407" s="132"/>
      <c r="CQ2407" s="137"/>
    </row>
    <row r="2408" spans="91:95">
      <c r="CM2408" s="132"/>
      <c r="CN2408" s="132"/>
      <c r="CO2408" s="137"/>
      <c r="CP2408" s="132"/>
      <c r="CQ2408" s="137"/>
    </row>
    <row r="2409" spans="91:95">
      <c r="CM2409" s="132"/>
      <c r="CN2409" s="132"/>
      <c r="CO2409" s="137"/>
      <c r="CP2409" s="132"/>
      <c r="CQ2409" s="137"/>
    </row>
    <row r="2410" spans="91:95">
      <c r="CM2410" s="132"/>
      <c r="CN2410" s="132"/>
      <c r="CO2410" s="137"/>
      <c r="CP2410" s="132"/>
      <c r="CQ2410" s="137"/>
    </row>
    <row r="2411" spans="91:95">
      <c r="CM2411" s="132"/>
      <c r="CN2411" s="132"/>
      <c r="CO2411" s="137"/>
      <c r="CP2411" s="132"/>
      <c r="CQ2411" s="137"/>
    </row>
    <row r="2412" spans="91:95">
      <c r="CM2412" s="132"/>
      <c r="CN2412" s="132"/>
      <c r="CO2412" s="137"/>
      <c r="CP2412" s="132"/>
      <c r="CQ2412" s="137"/>
    </row>
    <row r="2413" spans="91:95">
      <c r="CM2413" s="132"/>
      <c r="CN2413" s="132"/>
      <c r="CO2413" s="137"/>
      <c r="CP2413" s="132"/>
      <c r="CQ2413" s="137"/>
    </row>
    <row r="2414" spans="91:95">
      <c r="CM2414" s="132"/>
      <c r="CN2414" s="132"/>
      <c r="CO2414" s="137"/>
      <c r="CP2414" s="132"/>
      <c r="CQ2414" s="137"/>
    </row>
    <row r="2415" spans="91:95">
      <c r="CM2415" s="132"/>
      <c r="CN2415" s="132"/>
      <c r="CO2415" s="137"/>
      <c r="CP2415" s="132"/>
      <c r="CQ2415" s="137"/>
    </row>
    <row r="2416" spans="91:95">
      <c r="CM2416" s="132"/>
      <c r="CN2416" s="132"/>
      <c r="CO2416" s="137"/>
      <c r="CP2416" s="132"/>
      <c r="CQ2416" s="137"/>
    </row>
    <row r="2417" spans="91:95">
      <c r="CM2417" s="132"/>
      <c r="CN2417" s="132"/>
      <c r="CO2417" s="137"/>
      <c r="CP2417" s="132"/>
      <c r="CQ2417" s="137"/>
    </row>
    <row r="2418" spans="91:95">
      <c r="CM2418" s="132"/>
      <c r="CN2418" s="132"/>
      <c r="CO2418" s="137"/>
      <c r="CP2418" s="132"/>
      <c r="CQ2418" s="137"/>
    </row>
    <row r="2419" spans="91:95">
      <c r="CM2419" s="132"/>
      <c r="CN2419" s="132"/>
      <c r="CO2419" s="137"/>
      <c r="CP2419" s="132"/>
      <c r="CQ2419" s="137"/>
    </row>
    <row r="2420" spans="91:95">
      <c r="CM2420" s="132"/>
      <c r="CN2420" s="132"/>
      <c r="CO2420" s="137"/>
      <c r="CP2420" s="132"/>
      <c r="CQ2420" s="137"/>
    </row>
    <row r="2421" spans="91:95">
      <c r="CM2421" s="132"/>
      <c r="CN2421" s="132"/>
      <c r="CO2421" s="137"/>
      <c r="CP2421" s="132"/>
      <c r="CQ2421" s="137"/>
    </row>
    <row r="2422" spans="91:95">
      <c r="CM2422" s="132"/>
      <c r="CN2422" s="132"/>
      <c r="CO2422" s="137"/>
      <c r="CP2422" s="132"/>
      <c r="CQ2422" s="137"/>
    </row>
    <row r="2423" spans="91:95">
      <c r="CM2423" s="132"/>
      <c r="CN2423" s="132"/>
      <c r="CO2423" s="137"/>
      <c r="CP2423" s="132"/>
      <c r="CQ2423" s="137"/>
    </row>
    <row r="2424" spans="91:95">
      <c r="CM2424" s="132"/>
      <c r="CN2424" s="132"/>
      <c r="CO2424" s="137"/>
      <c r="CP2424" s="132"/>
      <c r="CQ2424" s="137"/>
    </row>
    <row r="2425" spans="91:95">
      <c r="CM2425" s="132"/>
      <c r="CN2425" s="132"/>
      <c r="CO2425" s="137"/>
      <c r="CP2425" s="132"/>
      <c r="CQ2425" s="137"/>
    </row>
    <row r="2426" spans="91:95">
      <c r="CM2426" s="132"/>
      <c r="CN2426" s="132"/>
      <c r="CO2426" s="137"/>
      <c r="CP2426" s="132"/>
      <c r="CQ2426" s="137"/>
    </row>
    <row r="2427" spans="91:95">
      <c r="CM2427" s="132"/>
      <c r="CN2427" s="132"/>
      <c r="CO2427" s="137"/>
      <c r="CP2427" s="132"/>
      <c r="CQ2427" s="137"/>
    </row>
    <row r="2428" spans="91:95">
      <c r="CM2428" s="132"/>
      <c r="CN2428" s="132"/>
      <c r="CO2428" s="137"/>
      <c r="CP2428" s="132"/>
      <c r="CQ2428" s="137"/>
    </row>
    <row r="2429" spans="91:95">
      <c r="CM2429" s="132"/>
      <c r="CN2429" s="132"/>
      <c r="CO2429" s="137"/>
      <c r="CP2429" s="132"/>
      <c r="CQ2429" s="137"/>
    </row>
    <row r="2430" spans="91:95">
      <c r="CM2430" s="132"/>
      <c r="CN2430" s="132"/>
      <c r="CO2430" s="137"/>
      <c r="CP2430" s="132"/>
      <c r="CQ2430" s="137"/>
    </row>
    <row r="2431" spans="91:95">
      <c r="CM2431" s="132"/>
      <c r="CN2431" s="132"/>
      <c r="CO2431" s="137"/>
      <c r="CP2431" s="132"/>
      <c r="CQ2431" s="137"/>
    </row>
    <row r="2432" spans="91:95">
      <c r="CM2432" s="132"/>
      <c r="CN2432" s="132"/>
      <c r="CO2432" s="137"/>
      <c r="CP2432" s="132"/>
      <c r="CQ2432" s="137"/>
    </row>
    <row r="2433" spans="91:95">
      <c r="CM2433" s="132"/>
      <c r="CN2433" s="132"/>
      <c r="CO2433" s="137"/>
      <c r="CP2433" s="132"/>
      <c r="CQ2433" s="137"/>
    </row>
    <row r="2434" spans="91:95">
      <c r="CM2434" s="132"/>
      <c r="CN2434" s="132"/>
      <c r="CO2434" s="137"/>
      <c r="CP2434" s="132"/>
      <c r="CQ2434" s="137"/>
    </row>
    <row r="2435" spans="91:95">
      <c r="CM2435" s="132"/>
      <c r="CN2435" s="132"/>
      <c r="CO2435" s="137"/>
      <c r="CP2435" s="132"/>
      <c r="CQ2435" s="137"/>
    </row>
    <row r="2436" spans="91:95">
      <c r="CM2436" s="132"/>
      <c r="CN2436" s="132"/>
      <c r="CO2436" s="137"/>
      <c r="CP2436" s="132"/>
      <c r="CQ2436" s="137"/>
    </row>
    <row r="2437" spans="91:95">
      <c r="CM2437" s="132"/>
      <c r="CN2437" s="132"/>
      <c r="CO2437" s="137"/>
      <c r="CP2437" s="132"/>
      <c r="CQ2437" s="137"/>
    </row>
    <row r="2438" spans="91:95">
      <c r="CM2438" s="132"/>
      <c r="CN2438" s="132"/>
      <c r="CO2438" s="137"/>
      <c r="CP2438" s="132"/>
      <c r="CQ2438" s="137"/>
    </row>
    <row r="2439" spans="91:95">
      <c r="CM2439" s="132"/>
      <c r="CN2439" s="132"/>
      <c r="CO2439" s="137"/>
      <c r="CP2439" s="132"/>
      <c r="CQ2439" s="137"/>
    </row>
    <row r="2440" spans="91:95">
      <c r="CM2440" s="132"/>
      <c r="CN2440" s="132"/>
      <c r="CO2440" s="137"/>
      <c r="CP2440" s="132"/>
      <c r="CQ2440" s="137"/>
    </row>
    <row r="2441" spans="91:95">
      <c r="CM2441" s="132"/>
      <c r="CN2441" s="132"/>
      <c r="CO2441" s="137"/>
      <c r="CP2441" s="132"/>
      <c r="CQ2441" s="137"/>
    </row>
    <row r="2442" spans="91:95">
      <c r="CM2442" s="132"/>
      <c r="CN2442" s="132"/>
      <c r="CO2442" s="137"/>
      <c r="CP2442" s="132"/>
      <c r="CQ2442" s="137"/>
    </row>
    <row r="2443" spans="91:95">
      <c r="CM2443" s="132"/>
      <c r="CN2443" s="132"/>
      <c r="CO2443" s="137"/>
      <c r="CP2443" s="132"/>
      <c r="CQ2443" s="137"/>
    </row>
    <row r="2444" spans="91:95">
      <c r="CM2444" s="132"/>
      <c r="CN2444" s="132"/>
      <c r="CO2444" s="137"/>
      <c r="CP2444" s="132"/>
      <c r="CQ2444" s="137"/>
    </row>
    <row r="2445" spans="91:95">
      <c r="CM2445" s="132"/>
      <c r="CN2445" s="132"/>
      <c r="CO2445" s="137"/>
      <c r="CP2445" s="132"/>
      <c r="CQ2445" s="137"/>
    </row>
    <row r="2446" spans="91:95">
      <c r="CM2446" s="132"/>
      <c r="CN2446" s="132"/>
      <c r="CO2446" s="137"/>
      <c r="CP2446" s="132"/>
      <c r="CQ2446" s="137"/>
    </row>
    <row r="2447" spans="91:95">
      <c r="CM2447" s="132"/>
      <c r="CN2447" s="132"/>
      <c r="CO2447" s="137"/>
      <c r="CP2447" s="132"/>
      <c r="CQ2447" s="137"/>
    </row>
    <row r="2448" spans="91:95">
      <c r="CM2448" s="132"/>
      <c r="CN2448" s="132"/>
      <c r="CO2448" s="137"/>
      <c r="CP2448" s="132"/>
      <c r="CQ2448" s="137"/>
    </row>
    <row r="2449" spans="91:95">
      <c r="CM2449" s="132"/>
      <c r="CN2449" s="132"/>
      <c r="CO2449" s="137"/>
      <c r="CP2449" s="132"/>
      <c r="CQ2449" s="137"/>
    </row>
    <row r="2450" spans="91:95">
      <c r="CM2450" s="132"/>
      <c r="CN2450" s="132"/>
      <c r="CO2450" s="137"/>
      <c r="CP2450" s="132"/>
      <c r="CQ2450" s="137"/>
    </row>
    <row r="2451" spans="91:95">
      <c r="CM2451" s="132"/>
      <c r="CN2451" s="132"/>
      <c r="CO2451" s="137"/>
      <c r="CP2451" s="132"/>
      <c r="CQ2451" s="137"/>
    </row>
    <row r="2452" spans="91:95">
      <c r="CM2452" s="132"/>
      <c r="CN2452" s="132"/>
      <c r="CO2452" s="137"/>
      <c r="CP2452" s="132"/>
      <c r="CQ2452" s="137"/>
    </row>
    <row r="2453" spans="91:95">
      <c r="CM2453" s="132"/>
      <c r="CN2453" s="132"/>
      <c r="CO2453" s="137"/>
      <c r="CP2453" s="132"/>
      <c r="CQ2453" s="137"/>
    </row>
    <row r="2454" spans="91:95">
      <c r="CM2454" s="132"/>
      <c r="CN2454" s="132"/>
      <c r="CO2454" s="137"/>
      <c r="CP2454" s="132"/>
      <c r="CQ2454" s="137"/>
    </row>
    <row r="2455" spans="91:95">
      <c r="CM2455" s="132"/>
      <c r="CN2455" s="132"/>
      <c r="CO2455" s="137"/>
      <c r="CP2455" s="132"/>
      <c r="CQ2455" s="137"/>
    </row>
    <row r="2456" spans="91:95">
      <c r="CM2456" s="132"/>
      <c r="CN2456" s="132"/>
      <c r="CO2456" s="137"/>
      <c r="CP2456" s="132"/>
      <c r="CQ2456" s="137"/>
    </row>
    <row r="2457" spans="91:95">
      <c r="CM2457" s="132"/>
      <c r="CN2457" s="132"/>
      <c r="CO2457" s="137"/>
      <c r="CP2457" s="132"/>
      <c r="CQ2457" s="137"/>
    </row>
    <row r="2458" spans="91:95">
      <c r="CM2458" s="132"/>
      <c r="CN2458" s="132"/>
      <c r="CO2458" s="137"/>
      <c r="CP2458" s="132"/>
      <c r="CQ2458" s="137"/>
    </row>
    <row r="2459" spans="91:95">
      <c r="CM2459" s="132"/>
      <c r="CN2459" s="132"/>
      <c r="CO2459" s="137"/>
      <c r="CP2459" s="132"/>
      <c r="CQ2459" s="137"/>
    </row>
    <row r="2460" spans="91:95">
      <c r="CM2460" s="132"/>
      <c r="CN2460" s="132"/>
      <c r="CO2460" s="137"/>
      <c r="CP2460" s="132"/>
      <c r="CQ2460" s="137"/>
    </row>
    <row r="2461" spans="91:95">
      <c r="CM2461" s="132"/>
      <c r="CN2461" s="132"/>
      <c r="CO2461" s="137"/>
      <c r="CP2461" s="132"/>
      <c r="CQ2461" s="137"/>
    </row>
    <row r="2462" spans="91:95">
      <c r="CM2462" s="132"/>
      <c r="CN2462" s="132"/>
      <c r="CO2462" s="137"/>
      <c r="CP2462" s="132"/>
      <c r="CQ2462" s="137"/>
    </row>
    <row r="2463" spans="91:95">
      <c r="CM2463" s="132"/>
      <c r="CN2463" s="132"/>
      <c r="CO2463" s="137"/>
      <c r="CP2463" s="132"/>
      <c r="CQ2463" s="137"/>
    </row>
    <row r="2464" spans="91:95">
      <c r="CM2464" s="132"/>
      <c r="CN2464" s="132"/>
      <c r="CO2464" s="137"/>
      <c r="CP2464" s="132"/>
      <c r="CQ2464" s="137"/>
    </row>
    <row r="2465" spans="91:95">
      <c r="CM2465" s="132"/>
      <c r="CN2465" s="132"/>
      <c r="CO2465" s="137"/>
      <c r="CP2465" s="132"/>
      <c r="CQ2465" s="137"/>
    </row>
    <row r="2466" spans="91:95">
      <c r="CM2466" s="132"/>
      <c r="CN2466" s="132"/>
      <c r="CO2466" s="137"/>
      <c r="CP2466" s="132"/>
      <c r="CQ2466" s="137"/>
    </row>
    <row r="2467" spans="91:95">
      <c r="CM2467" s="132"/>
      <c r="CN2467" s="132"/>
      <c r="CO2467" s="137"/>
      <c r="CP2467" s="132"/>
      <c r="CQ2467" s="137"/>
    </row>
    <row r="2468" spans="91:95">
      <c r="CM2468" s="132"/>
      <c r="CN2468" s="132"/>
      <c r="CO2468" s="137"/>
      <c r="CP2468" s="132"/>
      <c r="CQ2468" s="137"/>
    </row>
    <row r="2469" spans="91:95">
      <c r="CM2469" s="132"/>
      <c r="CN2469" s="132"/>
      <c r="CO2469" s="137"/>
      <c r="CP2469" s="132"/>
      <c r="CQ2469" s="137"/>
    </row>
    <row r="2470" spans="91:95">
      <c r="CM2470" s="132"/>
      <c r="CN2470" s="132"/>
      <c r="CO2470" s="137"/>
      <c r="CP2470" s="132"/>
      <c r="CQ2470" s="137"/>
    </row>
    <row r="2471" spans="91:95">
      <c r="CM2471" s="132"/>
      <c r="CN2471" s="132"/>
      <c r="CO2471" s="137"/>
      <c r="CP2471" s="132"/>
      <c r="CQ2471" s="137"/>
    </row>
    <row r="2472" spans="91:95">
      <c r="CM2472" s="132"/>
      <c r="CN2472" s="132"/>
      <c r="CO2472" s="137"/>
      <c r="CP2472" s="132"/>
      <c r="CQ2472" s="137"/>
    </row>
    <row r="2473" spans="91:95">
      <c r="CM2473" s="132"/>
      <c r="CN2473" s="132"/>
      <c r="CO2473" s="137"/>
      <c r="CP2473" s="132"/>
      <c r="CQ2473" s="137"/>
    </row>
    <row r="2474" spans="91:95">
      <c r="CM2474" s="132"/>
      <c r="CN2474" s="132"/>
      <c r="CO2474" s="137"/>
      <c r="CP2474" s="132"/>
      <c r="CQ2474" s="137"/>
    </row>
    <row r="2475" spans="91:95">
      <c r="CM2475" s="132"/>
      <c r="CN2475" s="132"/>
      <c r="CO2475" s="137"/>
      <c r="CP2475" s="132"/>
      <c r="CQ2475" s="137"/>
    </row>
    <row r="2476" spans="91:95">
      <c r="CM2476" s="132"/>
      <c r="CN2476" s="132"/>
      <c r="CO2476" s="137"/>
      <c r="CP2476" s="132"/>
      <c r="CQ2476" s="137"/>
    </row>
    <row r="2477" spans="91:95">
      <c r="CM2477" s="132"/>
      <c r="CN2477" s="132"/>
      <c r="CO2477" s="137"/>
      <c r="CP2477" s="132"/>
      <c r="CQ2477" s="137"/>
    </row>
    <row r="2478" spans="91:95">
      <c r="CM2478" s="132"/>
      <c r="CN2478" s="132"/>
      <c r="CO2478" s="137"/>
      <c r="CP2478" s="132"/>
      <c r="CQ2478" s="137"/>
    </row>
    <row r="2479" spans="91:95">
      <c r="CM2479" s="132"/>
      <c r="CN2479" s="132"/>
      <c r="CO2479" s="137"/>
      <c r="CP2479" s="132"/>
      <c r="CQ2479" s="137"/>
    </row>
    <row r="2480" spans="91:95">
      <c r="CM2480" s="132"/>
      <c r="CN2480" s="132"/>
      <c r="CO2480" s="137"/>
      <c r="CP2480" s="132"/>
      <c r="CQ2480" s="137"/>
    </row>
    <row r="2481" spans="91:95">
      <c r="CM2481" s="132"/>
      <c r="CN2481" s="132"/>
      <c r="CO2481" s="137"/>
      <c r="CP2481" s="132"/>
      <c r="CQ2481" s="137"/>
    </row>
    <row r="2482" spans="91:95">
      <c r="CM2482" s="132"/>
      <c r="CN2482" s="132"/>
      <c r="CO2482" s="137"/>
      <c r="CP2482" s="132"/>
      <c r="CQ2482" s="137"/>
    </row>
    <row r="2483" spans="91:95">
      <c r="CM2483" s="132"/>
      <c r="CN2483" s="132"/>
      <c r="CO2483" s="137"/>
      <c r="CP2483" s="132"/>
      <c r="CQ2483" s="137"/>
    </row>
    <row r="2484" spans="91:95">
      <c r="CM2484" s="132"/>
      <c r="CN2484" s="132"/>
      <c r="CO2484" s="137"/>
      <c r="CP2484" s="132"/>
      <c r="CQ2484" s="137"/>
    </row>
    <row r="2485" spans="91:95">
      <c r="CM2485" s="132"/>
      <c r="CN2485" s="132"/>
      <c r="CO2485" s="137"/>
      <c r="CP2485" s="132"/>
      <c r="CQ2485" s="137"/>
    </row>
    <row r="2486" spans="91:95">
      <c r="CM2486" s="132"/>
      <c r="CN2486" s="132"/>
      <c r="CO2486" s="137"/>
      <c r="CP2486" s="132"/>
      <c r="CQ2486" s="137"/>
    </row>
    <row r="2487" spans="91:95">
      <c r="CM2487" s="132"/>
      <c r="CN2487" s="132"/>
      <c r="CO2487" s="137"/>
      <c r="CP2487" s="132"/>
      <c r="CQ2487" s="137"/>
    </row>
    <row r="2488" spans="91:95">
      <c r="CM2488" s="132"/>
      <c r="CN2488" s="132"/>
      <c r="CO2488" s="137"/>
      <c r="CP2488" s="132"/>
      <c r="CQ2488" s="137"/>
    </row>
    <row r="2489" spans="91:95">
      <c r="CM2489" s="132"/>
      <c r="CN2489" s="132"/>
      <c r="CO2489" s="137"/>
      <c r="CP2489" s="132"/>
      <c r="CQ2489" s="137"/>
    </row>
    <row r="2490" spans="91:95">
      <c r="CM2490" s="132"/>
      <c r="CN2490" s="132"/>
      <c r="CO2490" s="137"/>
      <c r="CP2490" s="132"/>
      <c r="CQ2490" s="137"/>
    </row>
    <row r="2491" spans="91:95">
      <c r="CM2491" s="132"/>
      <c r="CN2491" s="132"/>
      <c r="CO2491" s="137"/>
      <c r="CP2491" s="132"/>
      <c r="CQ2491" s="137"/>
    </row>
    <row r="2492" spans="91:95">
      <c r="CM2492" s="132"/>
      <c r="CN2492" s="132"/>
      <c r="CO2492" s="137"/>
      <c r="CP2492" s="132"/>
      <c r="CQ2492" s="137"/>
    </row>
    <row r="2493" spans="91:95">
      <c r="CM2493" s="132"/>
      <c r="CN2493" s="132"/>
      <c r="CO2493" s="137"/>
      <c r="CP2493" s="132"/>
      <c r="CQ2493" s="137"/>
    </row>
    <row r="2494" spans="91:95">
      <c r="CM2494" s="132"/>
      <c r="CN2494" s="132"/>
      <c r="CO2494" s="137"/>
      <c r="CP2494" s="132"/>
      <c r="CQ2494" s="137"/>
    </row>
    <row r="2495" spans="91:95">
      <c r="CM2495" s="132"/>
      <c r="CN2495" s="132"/>
      <c r="CO2495" s="137"/>
      <c r="CP2495" s="132"/>
      <c r="CQ2495" s="137"/>
    </row>
    <row r="2496" spans="91:95">
      <c r="CM2496" s="132"/>
      <c r="CN2496" s="132"/>
      <c r="CO2496" s="137"/>
      <c r="CP2496" s="132"/>
      <c r="CQ2496" s="137"/>
    </row>
    <row r="2497" spans="91:95">
      <c r="CM2497" s="132"/>
      <c r="CN2497" s="132"/>
      <c r="CO2497" s="137"/>
      <c r="CP2497" s="132"/>
      <c r="CQ2497" s="137"/>
    </row>
    <row r="2498" spans="91:95">
      <c r="CM2498" s="132"/>
      <c r="CN2498" s="132"/>
      <c r="CO2498" s="137"/>
      <c r="CP2498" s="132"/>
      <c r="CQ2498" s="137"/>
    </row>
    <row r="2499" spans="91:95">
      <c r="CM2499" s="132"/>
      <c r="CN2499" s="132"/>
      <c r="CO2499" s="137"/>
      <c r="CP2499" s="132"/>
      <c r="CQ2499" s="137"/>
    </row>
    <row r="2500" spans="91:95">
      <c r="CM2500" s="132"/>
      <c r="CN2500" s="132"/>
      <c r="CO2500" s="137"/>
      <c r="CP2500" s="132"/>
      <c r="CQ2500" s="137"/>
    </row>
    <row r="2501" spans="91:95">
      <c r="CM2501" s="132"/>
      <c r="CN2501" s="132"/>
      <c r="CO2501" s="137"/>
      <c r="CP2501" s="132"/>
      <c r="CQ2501" s="137"/>
    </row>
    <row r="2502" spans="91:95">
      <c r="CM2502" s="132"/>
      <c r="CN2502" s="132"/>
      <c r="CO2502" s="137"/>
      <c r="CP2502" s="132"/>
      <c r="CQ2502" s="137"/>
    </row>
    <row r="2503" spans="91:95">
      <c r="CM2503" s="132"/>
      <c r="CN2503" s="132"/>
      <c r="CO2503" s="137"/>
      <c r="CP2503" s="132"/>
      <c r="CQ2503" s="137"/>
    </row>
    <row r="2504" spans="91:95">
      <c r="CM2504" s="132"/>
      <c r="CN2504" s="132"/>
      <c r="CO2504" s="137"/>
      <c r="CP2504" s="132"/>
      <c r="CQ2504" s="137"/>
    </row>
    <row r="2505" spans="91:95">
      <c r="CM2505" s="132"/>
      <c r="CN2505" s="132"/>
      <c r="CO2505" s="137"/>
      <c r="CP2505" s="132"/>
      <c r="CQ2505" s="137"/>
    </row>
    <row r="2506" spans="91:95">
      <c r="CM2506" s="132"/>
      <c r="CN2506" s="132"/>
      <c r="CO2506" s="137"/>
      <c r="CP2506" s="132"/>
      <c r="CQ2506" s="137"/>
    </row>
    <row r="2507" spans="91:95">
      <c r="CM2507" s="132"/>
      <c r="CN2507" s="132"/>
      <c r="CO2507" s="137"/>
      <c r="CP2507" s="132"/>
      <c r="CQ2507" s="137"/>
    </row>
    <row r="2508" spans="91:95">
      <c r="CM2508" s="132"/>
      <c r="CN2508" s="132"/>
      <c r="CO2508" s="137"/>
      <c r="CP2508" s="132"/>
      <c r="CQ2508" s="137"/>
    </row>
    <row r="2509" spans="91:95">
      <c r="CM2509" s="132"/>
      <c r="CN2509" s="132"/>
      <c r="CO2509" s="137"/>
      <c r="CP2509" s="132"/>
      <c r="CQ2509" s="137"/>
    </row>
    <row r="2510" spans="91:95">
      <c r="CM2510" s="132"/>
      <c r="CN2510" s="132"/>
      <c r="CO2510" s="137"/>
      <c r="CP2510" s="132"/>
      <c r="CQ2510" s="137"/>
    </row>
    <row r="2511" spans="91:95">
      <c r="CM2511" s="132"/>
      <c r="CN2511" s="132"/>
      <c r="CO2511" s="137"/>
      <c r="CP2511" s="132"/>
      <c r="CQ2511" s="137"/>
    </row>
    <row r="2512" spans="91:95">
      <c r="CM2512" s="132"/>
      <c r="CN2512" s="132"/>
      <c r="CO2512" s="137"/>
      <c r="CP2512" s="132"/>
      <c r="CQ2512" s="137"/>
    </row>
    <row r="2513" spans="91:95">
      <c r="CM2513" s="132"/>
      <c r="CN2513" s="132"/>
      <c r="CO2513" s="137"/>
      <c r="CP2513" s="132"/>
      <c r="CQ2513" s="137"/>
    </row>
    <row r="2514" spans="91:95">
      <c r="CM2514" s="132"/>
      <c r="CN2514" s="132"/>
      <c r="CO2514" s="137"/>
      <c r="CP2514" s="132"/>
      <c r="CQ2514" s="137"/>
    </row>
    <row r="2515" spans="91:95">
      <c r="CM2515" s="132"/>
      <c r="CN2515" s="132"/>
      <c r="CO2515" s="137"/>
      <c r="CP2515" s="132"/>
      <c r="CQ2515" s="137"/>
    </row>
    <row r="2516" spans="91:95">
      <c r="CM2516" s="132"/>
      <c r="CN2516" s="132"/>
      <c r="CO2516" s="137"/>
      <c r="CP2516" s="132"/>
      <c r="CQ2516" s="137"/>
    </row>
    <row r="2517" spans="91:95">
      <c r="CM2517" s="132"/>
      <c r="CN2517" s="132"/>
      <c r="CO2517" s="137"/>
      <c r="CP2517" s="132"/>
      <c r="CQ2517" s="137"/>
    </row>
    <row r="2518" spans="91:95">
      <c r="CM2518" s="132"/>
      <c r="CN2518" s="132"/>
      <c r="CO2518" s="137"/>
      <c r="CP2518" s="132"/>
      <c r="CQ2518" s="137"/>
    </row>
    <row r="2519" spans="91:95">
      <c r="CM2519" s="132"/>
      <c r="CN2519" s="132"/>
      <c r="CO2519" s="137"/>
      <c r="CP2519" s="132"/>
      <c r="CQ2519" s="137"/>
    </row>
    <row r="2520" spans="91:95">
      <c r="CM2520" s="132"/>
      <c r="CN2520" s="132"/>
      <c r="CO2520" s="137"/>
      <c r="CP2520" s="132"/>
      <c r="CQ2520" s="137"/>
    </row>
    <row r="2521" spans="91:95">
      <c r="CM2521" s="132"/>
      <c r="CN2521" s="132"/>
      <c r="CO2521" s="137"/>
      <c r="CP2521" s="132"/>
      <c r="CQ2521" s="137"/>
    </row>
    <row r="2522" spans="91:95">
      <c r="CM2522" s="132"/>
      <c r="CN2522" s="132"/>
      <c r="CO2522" s="137"/>
      <c r="CP2522" s="132"/>
      <c r="CQ2522" s="137"/>
    </row>
    <row r="2523" spans="91:95">
      <c r="CM2523" s="132"/>
      <c r="CN2523" s="132"/>
      <c r="CO2523" s="137"/>
      <c r="CP2523" s="132"/>
      <c r="CQ2523" s="137"/>
    </row>
    <row r="2524" spans="91:95">
      <c r="CM2524" s="132"/>
      <c r="CN2524" s="132"/>
      <c r="CO2524" s="137"/>
      <c r="CP2524" s="132"/>
      <c r="CQ2524" s="137"/>
    </row>
    <row r="2525" spans="91:95">
      <c r="CM2525" s="132"/>
      <c r="CN2525" s="132"/>
      <c r="CO2525" s="137"/>
      <c r="CP2525" s="132"/>
      <c r="CQ2525" s="137"/>
    </row>
    <row r="2526" spans="91:95">
      <c r="CM2526" s="132"/>
      <c r="CN2526" s="132"/>
      <c r="CO2526" s="137"/>
      <c r="CP2526" s="132"/>
      <c r="CQ2526" s="137"/>
    </row>
    <row r="2527" spans="91:95">
      <c r="CM2527" s="132"/>
      <c r="CN2527" s="132"/>
      <c r="CO2527" s="137"/>
      <c r="CP2527" s="132"/>
      <c r="CQ2527" s="137"/>
    </row>
    <row r="2528" spans="91:95">
      <c r="CM2528" s="132"/>
      <c r="CN2528" s="132"/>
      <c r="CO2528" s="137"/>
      <c r="CP2528" s="132"/>
      <c r="CQ2528" s="137"/>
    </row>
    <row r="2529" spans="91:95">
      <c r="CM2529" s="132"/>
      <c r="CN2529" s="132"/>
      <c r="CO2529" s="137"/>
      <c r="CP2529" s="132"/>
      <c r="CQ2529" s="137"/>
    </row>
    <row r="2530" spans="91:95">
      <c r="CM2530" s="132"/>
      <c r="CN2530" s="132"/>
      <c r="CO2530" s="137"/>
      <c r="CP2530" s="132"/>
      <c r="CQ2530" s="137"/>
    </row>
    <row r="2531" spans="91:95">
      <c r="CM2531" s="132"/>
      <c r="CN2531" s="132"/>
      <c r="CO2531" s="137"/>
      <c r="CP2531" s="132"/>
      <c r="CQ2531" s="137"/>
    </row>
    <row r="2532" spans="91:95">
      <c r="CM2532" s="132"/>
      <c r="CN2532" s="132"/>
      <c r="CO2532" s="137"/>
      <c r="CP2532" s="132"/>
      <c r="CQ2532" s="137"/>
    </row>
    <row r="2533" spans="91:95">
      <c r="CM2533" s="132"/>
      <c r="CN2533" s="132"/>
      <c r="CO2533" s="137"/>
      <c r="CP2533" s="132"/>
      <c r="CQ2533" s="137"/>
    </row>
    <row r="2534" spans="91:95">
      <c r="CM2534" s="132"/>
      <c r="CN2534" s="132"/>
      <c r="CO2534" s="137"/>
      <c r="CP2534" s="132"/>
      <c r="CQ2534" s="137"/>
    </row>
    <row r="2535" spans="91:95">
      <c r="CM2535" s="132"/>
      <c r="CN2535" s="132"/>
      <c r="CO2535" s="137"/>
      <c r="CP2535" s="132"/>
      <c r="CQ2535" s="137"/>
    </row>
    <row r="2536" spans="91:95">
      <c r="CM2536" s="132"/>
      <c r="CN2536" s="132"/>
      <c r="CO2536" s="137"/>
      <c r="CP2536" s="132"/>
      <c r="CQ2536" s="137"/>
    </row>
    <row r="2537" spans="91:95">
      <c r="CM2537" s="132"/>
      <c r="CN2537" s="132"/>
      <c r="CO2537" s="137"/>
      <c r="CP2537" s="132"/>
      <c r="CQ2537" s="137"/>
    </row>
    <row r="2538" spans="91:95">
      <c r="CM2538" s="132"/>
      <c r="CN2538" s="132"/>
      <c r="CO2538" s="137"/>
      <c r="CP2538" s="132"/>
      <c r="CQ2538" s="137"/>
    </row>
    <row r="2539" spans="91:95">
      <c r="CM2539" s="132"/>
      <c r="CN2539" s="132"/>
      <c r="CO2539" s="137"/>
      <c r="CP2539" s="132"/>
      <c r="CQ2539" s="137"/>
    </row>
    <row r="2540" spans="91:95">
      <c r="CM2540" s="132"/>
      <c r="CN2540" s="132"/>
      <c r="CO2540" s="137"/>
      <c r="CP2540" s="132"/>
      <c r="CQ2540" s="137"/>
    </row>
    <row r="2541" spans="91:95">
      <c r="CM2541" s="132"/>
      <c r="CN2541" s="132"/>
      <c r="CO2541" s="137"/>
      <c r="CP2541" s="132"/>
      <c r="CQ2541" s="137"/>
    </row>
    <row r="2542" spans="91:95">
      <c r="CM2542" s="132"/>
      <c r="CN2542" s="132"/>
      <c r="CO2542" s="137"/>
      <c r="CP2542" s="132"/>
      <c r="CQ2542" s="137"/>
    </row>
    <row r="2543" spans="91:95">
      <c r="CM2543" s="132"/>
      <c r="CN2543" s="132"/>
      <c r="CO2543" s="137"/>
      <c r="CP2543" s="132"/>
      <c r="CQ2543" s="137"/>
    </row>
    <row r="2544" spans="91:95">
      <c r="CM2544" s="132"/>
      <c r="CN2544" s="132"/>
      <c r="CO2544" s="137"/>
      <c r="CP2544" s="132"/>
      <c r="CQ2544" s="137"/>
    </row>
    <row r="2545" spans="91:95">
      <c r="CM2545" s="132"/>
      <c r="CN2545" s="132"/>
      <c r="CO2545" s="137"/>
      <c r="CP2545" s="132"/>
      <c r="CQ2545" s="137"/>
    </row>
    <row r="2546" spans="91:95">
      <c r="CM2546" s="132"/>
      <c r="CN2546" s="132"/>
      <c r="CO2546" s="137"/>
      <c r="CP2546" s="132"/>
      <c r="CQ2546" s="137"/>
    </row>
    <row r="2547" spans="91:95">
      <c r="CM2547" s="132"/>
      <c r="CN2547" s="132"/>
      <c r="CO2547" s="137"/>
      <c r="CP2547" s="132"/>
      <c r="CQ2547" s="137"/>
    </row>
    <row r="2548" spans="91:95">
      <c r="CM2548" s="132"/>
      <c r="CN2548" s="132"/>
      <c r="CO2548" s="137"/>
      <c r="CP2548" s="132"/>
      <c r="CQ2548" s="137"/>
    </row>
    <row r="2549" spans="91:95">
      <c r="CM2549" s="132"/>
      <c r="CN2549" s="132"/>
      <c r="CO2549" s="137"/>
      <c r="CP2549" s="132"/>
      <c r="CQ2549" s="137"/>
    </row>
    <row r="2550" spans="91:95">
      <c r="CM2550" s="132"/>
      <c r="CN2550" s="132"/>
      <c r="CO2550" s="137"/>
      <c r="CP2550" s="132"/>
      <c r="CQ2550" s="137"/>
    </row>
    <row r="2551" spans="91:95">
      <c r="CM2551" s="132"/>
      <c r="CN2551" s="132"/>
      <c r="CO2551" s="137"/>
      <c r="CP2551" s="132"/>
      <c r="CQ2551" s="137"/>
    </row>
    <row r="2552" spans="91:95">
      <c r="CM2552" s="132"/>
      <c r="CN2552" s="132"/>
      <c r="CO2552" s="137"/>
      <c r="CP2552" s="132"/>
      <c r="CQ2552" s="137"/>
    </row>
    <row r="2553" spans="91:95">
      <c r="CM2553" s="132"/>
      <c r="CN2553" s="132"/>
      <c r="CO2553" s="137"/>
      <c r="CP2553" s="132"/>
      <c r="CQ2553" s="137"/>
    </row>
    <row r="2554" spans="91:95">
      <c r="CM2554" s="132"/>
      <c r="CN2554" s="132"/>
      <c r="CO2554" s="137"/>
      <c r="CP2554" s="132"/>
      <c r="CQ2554" s="137"/>
    </row>
    <row r="2555" spans="91:95">
      <c r="CM2555" s="132"/>
      <c r="CN2555" s="132"/>
      <c r="CO2555" s="137"/>
      <c r="CP2555" s="132"/>
      <c r="CQ2555" s="137"/>
    </row>
    <row r="2556" spans="91:95">
      <c r="CM2556" s="132"/>
      <c r="CN2556" s="132"/>
      <c r="CO2556" s="137"/>
      <c r="CP2556" s="132"/>
      <c r="CQ2556" s="137"/>
    </row>
    <row r="2557" spans="91:95">
      <c r="CM2557" s="132"/>
      <c r="CN2557" s="132"/>
      <c r="CO2557" s="137"/>
      <c r="CP2557" s="132"/>
      <c r="CQ2557" s="137"/>
    </row>
    <row r="2558" spans="91:95">
      <c r="CM2558" s="132"/>
      <c r="CN2558" s="132"/>
      <c r="CO2558" s="137"/>
      <c r="CP2558" s="132"/>
      <c r="CQ2558" s="137"/>
    </row>
    <row r="2559" spans="91:95">
      <c r="CM2559" s="132"/>
      <c r="CN2559" s="132"/>
      <c r="CO2559" s="137"/>
      <c r="CP2559" s="132"/>
      <c r="CQ2559" s="137"/>
    </row>
    <row r="2560" spans="91:95">
      <c r="CM2560" s="132"/>
      <c r="CN2560" s="132"/>
      <c r="CO2560" s="137"/>
      <c r="CP2560" s="132"/>
      <c r="CQ2560" s="137"/>
    </row>
    <row r="2561" spans="91:95">
      <c r="CM2561" s="132"/>
      <c r="CN2561" s="132"/>
      <c r="CO2561" s="137"/>
      <c r="CP2561" s="132"/>
      <c r="CQ2561" s="137"/>
    </row>
    <row r="2562" spans="91:95">
      <c r="CM2562" s="132"/>
      <c r="CN2562" s="132"/>
      <c r="CO2562" s="137"/>
      <c r="CP2562" s="132"/>
      <c r="CQ2562" s="137"/>
    </row>
    <row r="2563" spans="91:95">
      <c r="CM2563" s="132"/>
      <c r="CN2563" s="132"/>
      <c r="CO2563" s="137"/>
      <c r="CP2563" s="132"/>
      <c r="CQ2563" s="137"/>
    </row>
    <row r="2564" spans="91:95">
      <c r="CM2564" s="132"/>
      <c r="CN2564" s="132"/>
      <c r="CO2564" s="137"/>
      <c r="CP2564" s="132"/>
      <c r="CQ2564" s="137"/>
    </row>
    <row r="2565" spans="91:95">
      <c r="CM2565" s="132"/>
      <c r="CN2565" s="132"/>
      <c r="CO2565" s="137"/>
      <c r="CP2565" s="132"/>
      <c r="CQ2565" s="137"/>
    </row>
    <row r="2566" spans="91:95">
      <c r="CM2566" s="132"/>
      <c r="CN2566" s="132"/>
      <c r="CO2566" s="137"/>
      <c r="CP2566" s="132"/>
      <c r="CQ2566" s="137"/>
    </row>
    <row r="2567" spans="91:95">
      <c r="CM2567" s="132"/>
      <c r="CN2567" s="132"/>
      <c r="CO2567" s="137"/>
      <c r="CP2567" s="132"/>
      <c r="CQ2567" s="137"/>
    </row>
    <row r="2568" spans="91:95">
      <c r="CM2568" s="132"/>
      <c r="CN2568" s="132"/>
      <c r="CO2568" s="137"/>
      <c r="CP2568" s="132"/>
      <c r="CQ2568" s="137"/>
    </row>
    <row r="2569" spans="91:95">
      <c r="CM2569" s="132"/>
      <c r="CN2569" s="132"/>
      <c r="CO2569" s="137"/>
      <c r="CP2569" s="132"/>
      <c r="CQ2569" s="137"/>
    </row>
    <row r="2570" spans="91:95">
      <c r="CM2570" s="132"/>
      <c r="CN2570" s="132"/>
      <c r="CO2570" s="137"/>
      <c r="CP2570" s="132"/>
      <c r="CQ2570" s="137"/>
    </row>
    <row r="2571" spans="91:95">
      <c r="CM2571" s="132"/>
      <c r="CN2571" s="132"/>
      <c r="CO2571" s="137"/>
      <c r="CP2571" s="132"/>
      <c r="CQ2571" s="137"/>
    </row>
    <row r="2572" spans="91:95">
      <c r="CM2572" s="132"/>
      <c r="CN2572" s="132"/>
      <c r="CO2572" s="137"/>
      <c r="CP2572" s="132"/>
      <c r="CQ2572" s="137"/>
    </row>
    <row r="2573" spans="91:95">
      <c r="CM2573" s="132"/>
      <c r="CN2573" s="132"/>
      <c r="CO2573" s="137"/>
      <c r="CP2573" s="132"/>
      <c r="CQ2573" s="137"/>
    </row>
    <row r="2574" spans="91:95">
      <c r="CM2574" s="132"/>
      <c r="CN2574" s="132"/>
      <c r="CO2574" s="137"/>
      <c r="CP2574" s="132"/>
      <c r="CQ2574" s="137"/>
    </row>
    <row r="2575" spans="91:95">
      <c r="CM2575" s="132"/>
      <c r="CN2575" s="132"/>
      <c r="CO2575" s="137"/>
      <c r="CP2575" s="132"/>
      <c r="CQ2575" s="137"/>
    </row>
    <row r="2576" spans="91:95">
      <c r="CM2576" s="132"/>
      <c r="CN2576" s="132"/>
      <c r="CO2576" s="137"/>
      <c r="CP2576" s="132"/>
      <c r="CQ2576" s="137"/>
    </row>
    <row r="2577" spans="91:95">
      <c r="CM2577" s="132"/>
      <c r="CN2577" s="132"/>
      <c r="CO2577" s="137"/>
      <c r="CP2577" s="132"/>
      <c r="CQ2577" s="137"/>
    </row>
    <row r="2578" spans="91:95">
      <c r="CM2578" s="132"/>
      <c r="CN2578" s="132"/>
      <c r="CO2578" s="137"/>
      <c r="CP2578" s="132"/>
      <c r="CQ2578" s="137"/>
    </row>
    <row r="2579" spans="91:95">
      <c r="CM2579" s="132"/>
      <c r="CN2579" s="132"/>
      <c r="CO2579" s="137"/>
      <c r="CP2579" s="132"/>
      <c r="CQ2579" s="137"/>
    </row>
    <row r="2580" spans="91:95">
      <c r="CM2580" s="132"/>
      <c r="CN2580" s="132"/>
      <c r="CO2580" s="137"/>
      <c r="CP2580" s="132"/>
      <c r="CQ2580" s="137"/>
    </row>
    <row r="2581" spans="91:95">
      <c r="CM2581" s="132"/>
      <c r="CN2581" s="132"/>
      <c r="CO2581" s="137"/>
      <c r="CP2581" s="132"/>
      <c r="CQ2581" s="137"/>
    </row>
    <row r="2582" spans="91:95">
      <c r="CM2582" s="132"/>
      <c r="CN2582" s="132"/>
      <c r="CO2582" s="137"/>
      <c r="CP2582" s="132"/>
      <c r="CQ2582" s="137"/>
    </row>
    <row r="2583" spans="91:95">
      <c r="CM2583" s="132"/>
      <c r="CN2583" s="132"/>
      <c r="CO2583" s="137"/>
      <c r="CP2583" s="132"/>
      <c r="CQ2583" s="137"/>
    </row>
    <row r="2584" spans="91:95">
      <c r="CM2584" s="132"/>
      <c r="CN2584" s="132"/>
      <c r="CO2584" s="137"/>
      <c r="CP2584" s="132"/>
      <c r="CQ2584" s="137"/>
    </row>
    <row r="2585" spans="91:95">
      <c r="CM2585" s="132"/>
      <c r="CN2585" s="132"/>
      <c r="CO2585" s="137"/>
      <c r="CP2585" s="132"/>
      <c r="CQ2585" s="137"/>
    </row>
    <row r="2586" spans="91:95">
      <c r="CM2586" s="132"/>
      <c r="CN2586" s="132"/>
      <c r="CO2586" s="137"/>
      <c r="CP2586" s="132"/>
      <c r="CQ2586" s="137"/>
    </row>
    <row r="2587" spans="91:95">
      <c r="CM2587" s="132"/>
      <c r="CN2587" s="132"/>
      <c r="CO2587" s="137"/>
      <c r="CP2587" s="132"/>
      <c r="CQ2587" s="137"/>
    </row>
    <row r="2588" spans="91:95">
      <c r="CM2588" s="132"/>
      <c r="CN2588" s="132"/>
      <c r="CO2588" s="137"/>
      <c r="CP2588" s="132"/>
      <c r="CQ2588" s="137"/>
    </row>
    <row r="2589" spans="91:95">
      <c r="CM2589" s="132"/>
      <c r="CN2589" s="132"/>
      <c r="CO2589" s="137"/>
      <c r="CP2589" s="132"/>
      <c r="CQ2589" s="137"/>
    </row>
    <row r="2590" spans="91:95">
      <c r="CM2590" s="132"/>
      <c r="CN2590" s="132"/>
      <c r="CO2590" s="137"/>
      <c r="CP2590" s="132"/>
      <c r="CQ2590" s="137"/>
    </row>
    <row r="2591" spans="91:95">
      <c r="CM2591" s="132"/>
      <c r="CN2591" s="132"/>
      <c r="CO2591" s="137"/>
      <c r="CP2591" s="132"/>
      <c r="CQ2591" s="137"/>
    </row>
    <row r="2592" spans="91:95">
      <c r="CM2592" s="132"/>
      <c r="CN2592" s="132"/>
      <c r="CO2592" s="137"/>
      <c r="CP2592" s="132"/>
      <c r="CQ2592" s="137"/>
    </row>
    <row r="2593" spans="91:95">
      <c r="CM2593" s="132"/>
      <c r="CN2593" s="132"/>
      <c r="CO2593" s="137"/>
      <c r="CP2593" s="132"/>
      <c r="CQ2593" s="137"/>
    </row>
    <row r="2594" spans="91:95">
      <c r="CM2594" s="132"/>
      <c r="CN2594" s="132"/>
      <c r="CO2594" s="137"/>
      <c r="CP2594" s="132"/>
      <c r="CQ2594" s="137"/>
    </row>
    <row r="2595" spans="91:95">
      <c r="CM2595" s="132"/>
      <c r="CN2595" s="132"/>
      <c r="CO2595" s="137"/>
      <c r="CP2595" s="132"/>
      <c r="CQ2595" s="137"/>
    </row>
    <row r="2596" spans="91:95">
      <c r="CM2596" s="132"/>
      <c r="CN2596" s="132"/>
      <c r="CO2596" s="137"/>
      <c r="CP2596" s="132"/>
      <c r="CQ2596" s="137"/>
    </row>
    <row r="2597" spans="91:95">
      <c r="CM2597" s="132"/>
      <c r="CN2597" s="132"/>
      <c r="CO2597" s="137"/>
      <c r="CP2597" s="132"/>
      <c r="CQ2597" s="137"/>
    </row>
    <row r="2598" spans="91:95">
      <c r="CM2598" s="132"/>
      <c r="CN2598" s="132"/>
      <c r="CO2598" s="137"/>
      <c r="CP2598" s="132"/>
      <c r="CQ2598" s="137"/>
    </row>
    <row r="2599" spans="91:95">
      <c r="CM2599" s="132"/>
      <c r="CN2599" s="132"/>
      <c r="CO2599" s="137"/>
      <c r="CP2599" s="132"/>
      <c r="CQ2599" s="137"/>
    </row>
    <row r="2600" spans="91:95">
      <c r="CM2600" s="132"/>
      <c r="CN2600" s="132"/>
      <c r="CO2600" s="137"/>
      <c r="CP2600" s="132"/>
      <c r="CQ2600" s="137"/>
    </row>
    <row r="2601" spans="91:95">
      <c r="CM2601" s="132"/>
      <c r="CN2601" s="132"/>
      <c r="CO2601" s="137"/>
      <c r="CP2601" s="132"/>
      <c r="CQ2601" s="137"/>
    </row>
    <row r="2602" spans="91:95">
      <c r="CM2602" s="132"/>
      <c r="CN2602" s="132"/>
      <c r="CO2602" s="137"/>
      <c r="CP2602" s="132"/>
      <c r="CQ2602" s="137"/>
    </row>
    <row r="2603" spans="91:95">
      <c r="CM2603" s="132"/>
      <c r="CN2603" s="132"/>
      <c r="CO2603" s="137"/>
      <c r="CP2603" s="132"/>
      <c r="CQ2603" s="137"/>
    </row>
    <row r="2604" spans="91:95">
      <c r="CM2604" s="132"/>
      <c r="CN2604" s="132"/>
      <c r="CO2604" s="137"/>
      <c r="CP2604" s="132"/>
      <c r="CQ2604" s="137"/>
    </row>
    <row r="2605" spans="91:95">
      <c r="CM2605" s="132"/>
      <c r="CN2605" s="132"/>
      <c r="CO2605" s="137"/>
      <c r="CP2605" s="132"/>
      <c r="CQ2605" s="137"/>
    </row>
    <row r="2606" spans="91:95">
      <c r="CM2606" s="132"/>
      <c r="CN2606" s="132"/>
      <c r="CO2606" s="137"/>
      <c r="CP2606" s="132"/>
      <c r="CQ2606" s="137"/>
    </row>
    <row r="2607" spans="91:95">
      <c r="CM2607" s="132"/>
      <c r="CN2607" s="132"/>
      <c r="CO2607" s="137"/>
      <c r="CP2607" s="132"/>
      <c r="CQ2607" s="137"/>
    </row>
    <row r="2608" spans="91:95">
      <c r="CM2608" s="132"/>
      <c r="CN2608" s="132"/>
      <c r="CO2608" s="137"/>
      <c r="CP2608" s="132"/>
      <c r="CQ2608" s="137"/>
    </row>
    <row r="2609" spans="91:95">
      <c r="CM2609" s="132"/>
      <c r="CN2609" s="132"/>
      <c r="CO2609" s="137"/>
      <c r="CP2609" s="132"/>
      <c r="CQ2609" s="137"/>
    </row>
    <row r="2610" spans="91:95">
      <c r="CM2610" s="132"/>
      <c r="CN2610" s="132"/>
      <c r="CO2610" s="137"/>
      <c r="CP2610" s="132"/>
      <c r="CQ2610" s="137"/>
    </row>
    <row r="2611" spans="91:95">
      <c r="CM2611" s="132"/>
      <c r="CN2611" s="132"/>
      <c r="CO2611" s="137"/>
      <c r="CP2611" s="132"/>
      <c r="CQ2611" s="137"/>
    </row>
    <row r="2612" spans="91:95">
      <c r="CM2612" s="132"/>
      <c r="CN2612" s="132"/>
      <c r="CO2612" s="137"/>
      <c r="CP2612" s="132"/>
      <c r="CQ2612" s="137"/>
    </row>
    <row r="2613" spans="91:95">
      <c r="CM2613" s="132"/>
      <c r="CN2613" s="132"/>
      <c r="CO2613" s="137"/>
      <c r="CP2613" s="132"/>
      <c r="CQ2613" s="137"/>
    </row>
    <row r="2614" spans="91:95">
      <c r="CM2614" s="132"/>
      <c r="CN2614" s="132"/>
      <c r="CO2614" s="137"/>
      <c r="CP2614" s="132"/>
      <c r="CQ2614" s="137"/>
    </row>
    <row r="2615" spans="91:95">
      <c r="CM2615" s="132"/>
      <c r="CN2615" s="132"/>
      <c r="CO2615" s="137"/>
      <c r="CP2615" s="132"/>
      <c r="CQ2615" s="137"/>
    </row>
    <row r="2616" spans="91:95">
      <c r="CM2616" s="132"/>
      <c r="CN2616" s="132"/>
      <c r="CO2616" s="137"/>
      <c r="CP2616" s="132"/>
      <c r="CQ2616" s="137"/>
    </row>
    <row r="2617" spans="91:95">
      <c r="CM2617" s="132"/>
      <c r="CN2617" s="132"/>
      <c r="CO2617" s="137"/>
      <c r="CP2617" s="132"/>
      <c r="CQ2617" s="137"/>
    </row>
    <row r="2618" spans="91:95">
      <c r="CM2618" s="132"/>
      <c r="CN2618" s="132"/>
      <c r="CO2618" s="137"/>
      <c r="CP2618" s="132"/>
      <c r="CQ2618" s="137"/>
    </row>
    <row r="2619" spans="91:95">
      <c r="CM2619" s="132"/>
      <c r="CN2619" s="132"/>
      <c r="CO2619" s="137"/>
      <c r="CP2619" s="132"/>
      <c r="CQ2619" s="137"/>
    </row>
    <row r="2620" spans="91:95">
      <c r="CM2620" s="132"/>
      <c r="CN2620" s="132"/>
      <c r="CO2620" s="137"/>
      <c r="CP2620" s="132"/>
      <c r="CQ2620" s="137"/>
    </row>
    <row r="2621" spans="91:95">
      <c r="CM2621" s="132"/>
      <c r="CN2621" s="132"/>
      <c r="CO2621" s="137"/>
      <c r="CP2621" s="132"/>
      <c r="CQ2621" s="137"/>
    </row>
    <row r="2622" spans="91:95">
      <c r="CM2622" s="132"/>
      <c r="CN2622" s="132"/>
      <c r="CO2622" s="137"/>
      <c r="CP2622" s="132"/>
      <c r="CQ2622" s="137"/>
    </row>
    <row r="2623" spans="91:95">
      <c r="CM2623" s="132"/>
      <c r="CN2623" s="132"/>
      <c r="CO2623" s="137"/>
      <c r="CP2623" s="132"/>
      <c r="CQ2623" s="137"/>
    </row>
    <row r="2624" spans="91:95">
      <c r="CM2624" s="132"/>
      <c r="CN2624" s="132"/>
      <c r="CO2624" s="137"/>
      <c r="CP2624" s="132"/>
      <c r="CQ2624" s="137"/>
    </row>
    <row r="2625" spans="91:95">
      <c r="CM2625" s="132"/>
      <c r="CN2625" s="132"/>
      <c r="CO2625" s="137"/>
      <c r="CP2625" s="132"/>
      <c r="CQ2625" s="137"/>
    </row>
    <row r="2626" spans="91:95">
      <c r="CM2626" s="132"/>
      <c r="CN2626" s="132"/>
      <c r="CO2626" s="137"/>
      <c r="CP2626" s="132"/>
      <c r="CQ2626" s="137"/>
    </row>
    <row r="2627" spans="91:95">
      <c r="CM2627" s="132"/>
      <c r="CN2627" s="132"/>
      <c r="CO2627" s="137"/>
      <c r="CP2627" s="132"/>
      <c r="CQ2627" s="137"/>
    </row>
    <row r="2628" spans="91:95">
      <c r="CM2628" s="132"/>
      <c r="CN2628" s="132"/>
      <c r="CO2628" s="137"/>
      <c r="CP2628" s="132"/>
      <c r="CQ2628" s="137"/>
    </row>
    <row r="2629" spans="91:95">
      <c r="CM2629" s="132"/>
      <c r="CN2629" s="132"/>
      <c r="CO2629" s="137"/>
      <c r="CP2629" s="132"/>
      <c r="CQ2629" s="137"/>
    </row>
    <row r="2630" spans="91:95">
      <c r="CM2630" s="132"/>
      <c r="CN2630" s="132"/>
      <c r="CO2630" s="137"/>
      <c r="CP2630" s="132"/>
      <c r="CQ2630" s="137"/>
    </row>
    <row r="2631" spans="91:95">
      <c r="CM2631" s="132"/>
      <c r="CN2631" s="132"/>
      <c r="CO2631" s="137"/>
      <c r="CP2631" s="132"/>
      <c r="CQ2631" s="137"/>
    </row>
    <row r="2632" spans="91:95">
      <c r="CM2632" s="132"/>
      <c r="CN2632" s="132"/>
      <c r="CO2632" s="137"/>
      <c r="CP2632" s="132"/>
      <c r="CQ2632" s="137"/>
    </row>
    <row r="2633" spans="91:95">
      <c r="CM2633" s="132"/>
      <c r="CN2633" s="132"/>
      <c r="CO2633" s="137"/>
      <c r="CP2633" s="132"/>
      <c r="CQ2633" s="137"/>
    </row>
    <row r="2634" spans="91:95">
      <c r="CM2634" s="132"/>
      <c r="CN2634" s="132"/>
      <c r="CO2634" s="137"/>
      <c r="CP2634" s="132"/>
      <c r="CQ2634" s="137"/>
    </row>
    <row r="2635" spans="91:95">
      <c r="CM2635" s="132"/>
      <c r="CN2635" s="132"/>
      <c r="CO2635" s="137"/>
      <c r="CP2635" s="132"/>
      <c r="CQ2635" s="137"/>
    </row>
    <row r="2636" spans="91:95">
      <c r="CM2636" s="132"/>
      <c r="CN2636" s="132"/>
      <c r="CO2636" s="137"/>
      <c r="CP2636" s="132"/>
      <c r="CQ2636" s="137"/>
    </row>
    <row r="2637" spans="91:95">
      <c r="CM2637" s="132"/>
      <c r="CN2637" s="132"/>
      <c r="CO2637" s="137"/>
      <c r="CP2637" s="132"/>
      <c r="CQ2637" s="137"/>
    </row>
    <row r="2638" spans="91:95">
      <c r="CM2638" s="132"/>
      <c r="CN2638" s="132"/>
      <c r="CO2638" s="137"/>
      <c r="CP2638" s="132"/>
      <c r="CQ2638" s="137"/>
    </row>
    <row r="2639" spans="91:95">
      <c r="CM2639" s="132"/>
      <c r="CN2639" s="132"/>
      <c r="CO2639" s="137"/>
      <c r="CP2639" s="132"/>
      <c r="CQ2639" s="137"/>
    </row>
    <row r="2640" spans="91:95">
      <c r="CM2640" s="132"/>
      <c r="CN2640" s="132"/>
      <c r="CO2640" s="137"/>
      <c r="CP2640" s="132"/>
      <c r="CQ2640" s="137"/>
    </row>
    <row r="2641" spans="91:95">
      <c r="CM2641" s="132"/>
      <c r="CN2641" s="132"/>
      <c r="CO2641" s="137"/>
      <c r="CP2641" s="132"/>
      <c r="CQ2641" s="137"/>
    </row>
    <row r="2642" spans="91:95">
      <c r="CM2642" s="132"/>
      <c r="CN2642" s="132"/>
      <c r="CO2642" s="137"/>
      <c r="CP2642" s="132"/>
      <c r="CQ2642" s="137"/>
    </row>
    <row r="2643" spans="91:95">
      <c r="CM2643" s="132"/>
      <c r="CN2643" s="132"/>
      <c r="CO2643" s="137"/>
      <c r="CP2643" s="132"/>
      <c r="CQ2643" s="137"/>
    </row>
    <row r="2644" spans="91:95">
      <c r="CM2644" s="132"/>
      <c r="CN2644" s="132"/>
      <c r="CO2644" s="137"/>
      <c r="CP2644" s="132"/>
      <c r="CQ2644" s="137"/>
    </row>
    <row r="2645" spans="91:95">
      <c r="CM2645" s="132"/>
      <c r="CN2645" s="132"/>
      <c r="CO2645" s="137"/>
      <c r="CP2645" s="132"/>
      <c r="CQ2645" s="137"/>
    </row>
    <row r="2646" spans="91:95">
      <c r="CM2646" s="132"/>
      <c r="CN2646" s="132"/>
      <c r="CO2646" s="137"/>
      <c r="CP2646" s="132"/>
      <c r="CQ2646" s="137"/>
    </row>
    <row r="2647" spans="91:95">
      <c r="CM2647" s="132"/>
      <c r="CN2647" s="132"/>
      <c r="CO2647" s="137"/>
      <c r="CP2647" s="132"/>
      <c r="CQ2647" s="137"/>
    </row>
    <row r="2648" spans="91:95">
      <c r="CM2648" s="132"/>
      <c r="CN2648" s="132"/>
      <c r="CO2648" s="137"/>
      <c r="CP2648" s="132"/>
      <c r="CQ2648" s="137"/>
    </row>
    <row r="2649" spans="91:95">
      <c r="CM2649" s="132"/>
      <c r="CN2649" s="132"/>
      <c r="CO2649" s="137"/>
      <c r="CP2649" s="132"/>
      <c r="CQ2649" s="137"/>
    </row>
    <row r="2650" spans="91:95">
      <c r="CM2650" s="132"/>
      <c r="CN2650" s="132"/>
      <c r="CO2650" s="137"/>
      <c r="CP2650" s="132"/>
      <c r="CQ2650" s="137"/>
    </row>
    <row r="2651" spans="91:95">
      <c r="CM2651" s="132"/>
      <c r="CN2651" s="132"/>
      <c r="CO2651" s="137"/>
      <c r="CP2651" s="132"/>
      <c r="CQ2651" s="137"/>
    </row>
    <row r="2652" spans="91:95">
      <c r="CM2652" s="132"/>
      <c r="CN2652" s="132"/>
      <c r="CO2652" s="137"/>
      <c r="CP2652" s="132"/>
      <c r="CQ2652" s="137"/>
    </row>
    <row r="2653" spans="91:95">
      <c r="CM2653" s="132"/>
      <c r="CN2653" s="132"/>
      <c r="CO2653" s="137"/>
      <c r="CP2653" s="132"/>
      <c r="CQ2653" s="137"/>
    </row>
    <row r="2654" spans="91:95">
      <c r="CM2654" s="132"/>
      <c r="CN2654" s="132"/>
      <c r="CO2654" s="137"/>
      <c r="CP2654" s="132"/>
      <c r="CQ2654" s="137"/>
    </row>
    <row r="2655" spans="91:95">
      <c r="CM2655" s="132"/>
      <c r="CN2655" s="132"/>
      <c r="CO2655" s="137"/>
      <c r="CP2655" s="132"/>
      <c r="CQ2655" s="137"/>
    </row>
    <row r="2656" spans="91:95">
      <c r="CM2656" s="132"/>
      <c r="CN2656" s="132"/>
      <c r="CO2656" s="137"/>
      <c r="CP2656" s="132"/>
      <c r="CQ2656" s="137"/>
    </row>
    <row r="2657" spans="91:95">
      <c r="CM2657" s="132"/>
      <c r="CN2657" s="132"/>
      <c r="CO2657" s="137"/>
      <c r="CP2657" s="132"/>
      <c r="CQ2657" s="137"/>
    </row>
    <row r="2658" spans="91:95">
      <c r="CM2658" s="132"/>
      <c r="CN2658" s="132"/>
      <c r="CO2658" s="137"/>
      <c r="CP2658" s="132"/>
      <c r="CQ2658" s="137"/>
    </row>
    <row r="2659" spans="91:95">
      <c r="CM2659" s="132"/>
      <c r="CN2659" s="132"/>
      <c r="CO2659" s="137"/>
      <c r="CP2659" s="132"/>
      <c r="CQ2659" s="137"/>
    </row>
    <row r="2660" spans="91:95">
      <c r="CM2660" s="132"/>
      <c r="CN2660" s="132"/>
      <c r="CO2660" s="137"/>
      <c r="CP2660" s="132"/>
      <c r="CQ2660" s="137"/>
    </row>
    <row r="2661" spans="91:95">
      <c r="CM2661" s="132"/>
      <c r="CN2661" s="132"/>
      <c r="CO2661" s="137"/>
      <c r="CP2661" s="132"/>
      <c r="CQ2661" s="137"/>
    </row>
    <row r="2662" spans="91:95">
      <c r="CM2662" s="132"/>
      <c r="CN2662" s="132"/>
      <c r="CO2662" s="137"/>
      <c r="CP2662" s="132"/>
      <c r="CQ2662" s="137"/>
    </row>
    <row r="2663" spans="91:95">
      <c r="CM2663" s="132"/>
      <c r="CN2663" s="132"/>
      <c r="CO2663" s="137"/>
      <c r="CP2663" s="132"/>
      <c r="CQ2663" s="137"/>
    </row>
    <row r="2664" spans="91:95">
      <c r="CM2664" s="132"/>
      <c r="CN2664" s="132"/>
      <c r="CO2664" s="137"/>
      <c r="CP2664" s="132"/>
      <c r="CQ2664" s="137"/>
    </row>
    <row r="2665" spans="91:95">
      <c r="CM2665" s="132"/>
      <c r="CN2665" s="132"/>
      <c r="CO2665" s="137"/>
      <c r="CP2665" s="132"/>
      <c r="CQ2665" s="137"/>
    </row>
    <row r="2666" spans="91:95">
      <c r="CM2666" s="132"/>
      <c r="CN2666" s="132"/>
      <c r="CO2666" s="137"/>
      <c r="CP2666" s="132"/>
      <c r="CQ2666" s="137"/>
    </row>
    <row r="2667" spans="91:95">
      <c r="CM2667" s="132"/>
      <c r="CN2667" s="132"/>
      <c r="CO2667" s="137"/>
      <c r="CP2667" s="132"/>
      <c r="CQ2667" s="137"/>
    </row>
    <row r="2668" spans="91:95">
      <c r="CM2668" s="132"/>
      <c r="CN2668" s="132"/>
      <c r="CO2668" s="137"/>
      <c r="CP2668" s="132"/>
      <c r="CQ2668" s="137"/>
    </row>
    <row r="2669" spans="91:95">
      <c r="CM2669" s="132"/>
      <c r="CN2669" s="132"/>
      <c r="CO2669" s="137"/>
      <c r="CP2669" s="132"/>
      <c r="CQ2669" s="137"/>
    </row>
    <row r="2670" spans="91:95">
      <c r="CM2670" s="132"/>
      <c r="CN2670" s="132"/>
      <c r="CO2670" s="137"/>
      <c r="CP2670" s="132"/>
      <c r="CQ2670" s="137"/>
    </row>
    <row r="2671" spans="91:95">
      <c r="CM2671" s="132"/>
      <c r="CN2671" s="132"/>
      <c r="CO2671" s="137"/>
      <c r="CP2671" s="132"/>
      <c r="CQ2671" s="137"/>
    </row>
    <row r="2672" spans="91:95">
      <c r="CM2672" s="132"/>
      <c r="CN2672" s="132"/>
      <c r="CO2672" s="137"/>
      <c r="CP2672" s="132"/>
      <c r="CQ2672" s="137"/>
    </row>
    <row r="2673" spans="91:95">
      <c r="CM2673" s="132"/>
      <c r="CN2673" s="132"/>
      <c r="CO2673" s="137"/>
      <c r="CP2673" s="132"/>
      <c r="CQ2673" s="137"/>
    </row>
    <row r="2674" spans="91:95">
      <c r="CM2674" s="132"/>
      <c r="CN2674" s="132"/>
      <c r="CO2674" s="137"/>
      <c r="CP2674" s="132"/>
      <c r="CQ2674" s="137"/>
    </row>
    <row r="2675" spans="91:95">
      <c r="CM2675" s="132"/>
      <c r="CN2675" s="132"/>
      <c r="CO2675" s="137"/>
      <c r="CP2675" s="132"/>
      <c r="CQ2675" s="137"/>
    </row>
    <row r="2676" spans="91:95">
      <c r="CM2676" s="132"/>
      <c r="CN2676" s="132"/>
      <c r="CO2676" s="137"/>
      <c r="CP2676" s="132"/>
      <c r="CQ2676" s="137"/>
    </row>
    <row r="2677" spans="91:95">
      <c r="CM2677" s="132"/>
      <c r="CN2677" s="132"/>
      <c r="CO2677" s="137"/>
      <c r="CP2677" s="132"/>
      <c r="CQ2677" s="137"/>
    </row>
    <row r="2678" spans="91:95">
      <c r="CM2678" s="132"/>
      <c r="CN2678" s="132"/>
      <c r="CO2678" s="137"/>
      <c r="CP2678" s="132"/>
      <c r="CQ2678" s="137"/>
    </row>
    <row r="2679" spans="91:95">
      <c r="CM2679" s="132"/>
      <c r="CN2679" s="132"/>
      <c r="CO2679" s="137"/>
      <c r="CP2679" s="132"/>
      <c r="CQ2679" s="137"/>
    </row>
    <row r="2680" spans="91:95">
      <c r="CM2680" s="132"/>
      <c r="CN2680" s="132"/>
      <c r="CO2680" s="137"/>
      <c r="CP2680" s="132"/>
      <c r="CQ2680" s="137"/>
    </row>
    <row r="2681" spans="91:95">
      <c r="CM2681" s="132"/>
      <c r="CN2681" s="132"/>
      <c r="CO2681" s="137"/>
      <c r="CP2681" s="132"/>
      <c r="CQ2681" s="137"/>
    </row>
    <row r="2682" spans="91:95">
      <c r="CM2682" s="132"/>
      <c r="CN2682" s="132"/>
      <c r="CO2682" s="137"/>
      <c r="CP2682" s="132"/>
      <c r="CQ2682" s="137"/>
    </row>
    <row r="2683" spans="91:95">
      <c r="CM2683" s="132"/>
      <c r="CN2683" s="132"/>
      <c r="CO2683" s="137"/>
      <c r="CP2683" s="132"/>
      <c r="CQ2683" s="137"/>
    </row>
    <row r="2684" spans="91:95">
      <c r="CM2684" s="132"/>
      <c r="CN2684" s="132"/>
      <c r="CO2684" s="137"/>
      <c r="CP2684" s="132"/>
      <c r="CQ2684" s="137"/>
    </row>
    <row r="2685" spans="91:95">
      <c r="CM2685" s="132"/>
      <c r="CN2685" s="132"/>
      <c r="CO2685" s="137"/>
      <c r="CP2685" s="132"/>
      <c r="CQ2685" s="137"/>
    </row>
    <row r="2686" spans="91:95">
      <c r="CM2686" s="132"/>
      <c r="CN2686" s="132"/>
      <c r="CO2686" s="137"/>
      <c r="CP2686" s="132"/>
      <c r="CQ2686" s="137"/>
    </row>
    <row r="2687" spans="91:95">
      <c r="CM2687" s="132"/>
      <c r="CN2687" s="132"/>
      <c r="CO2687" s="137"/>
      <c r="CP2687" s="132"/>
      <c r="CQ2687" s="137"/>
    </row>
    <row r="2688" spans="91:95">
      <c r="CM2688" s="132"/>
      <c r="CN2688" s="132"/>
      <c r="CO2688" s="137"/>
      <c r="CP2688" s="132"/>
      <c r="CQ2688" s="137"/>
    </row>
    <row r="2689" spans="91:95">
      <c r="CM2689" s="132"/>
      <c r="CN2689" s="132"/>
      <c r="CO2689" s="137"/>
      <c r="CP2689" s="132"/>
      <c r="CQ2689" s="137"/>
    </row>
    <row r="2690" spans="91:95">
      <c r="CM2690" s="132"/>
      <c r="CN2690" s="132"/>
      <c r="CO2690" s="137"/>
      <c r="CP2690" s="132"/>
      <c r="CQ2690" s="137"/>
    </row>
    <row r="2691" spans="91:95">
      <c r="CM2691" s="132"/>
      <c r="CN2691" s="132"/>
      <c r="CO2691" s="137"/>
      <c r="CP2691" s="132"/>
      <c r="CQ2691" s="137"/>
    </row>
    <row r="2692" spans="91:95">
      <c r="CM2692" s="132"/>
      <c r="CN2692" s="132"/>
      <c r="CO2692" s="137"/>
      <c r="CP2692" s="132"/>
      <c r="CQ2692" s="137"/>
    </row>
    <row r="2693" spans="91:95">
      <c r="CM2693" s="132"/>
      <c r="CN2693" s="132"/>
      <c r="CO2693" s="137"/>
      <c r="CP2693" s="132"/>
      <c r="CQ2693" s="137"/>
    </row>
    <row r="2694" spans="91:95">
      <c r="CM2694" s="132"/>
      <c r="CN2694" s="132"/>
      <c r="CO2694" s="137"/>
      <c r="CP2694" s="132"/>
      <c r="CQ2694" s="137"/>
    </row>
    <row r="2695" spans="91:95">
      <c r="CM2695" s="132"/>
      <c r="CN2695" s="132"/>
      <c r="CO2695" s="137"/>
      <c r="CP2695" s="132"/>
      <c r="CQ2695" s="137"/>
    </row>
    <row r="2696" spans="91:95">
      <c r="CM2696" s="132"/>
      <c r="CN2696" s="132"/>
      <c r="CO2696" s="137"/>
      <c r="CP2696" s="132"/>
      <c r="CQ2696" s="137"/>
    </row>
    <row r="2697" spans="91:95">
      <c r="CM2697" s="132"/>
      <c r="CN2697" s="132"/>
      <c r="CO2697" s="137"/>
      <c r="CP2697" s="132"/>
      <c r="CQ2697" s="137"/>
    </row>
    <row r="2698" spans="91:95">
      <c r="CM2698" s="132"/>
      <c r="CN2698" s="132"/>
      <c r="CO2698" s="137"/>
      <c r="CP2698" s="132"/>
      <c r="CQ2698" s="137"/>
    </row>
    <row r="2699" spans="91:95">
      <c r="CM2699" s="132"/>
      <c r="CN2699" s="132"/>
      <c r="CO2699" s="137"/>
      <c r="CP2699" s="132"/>
      <c r="CQ2699" s="137"/>
    </row>
    <row r="2700" spans="91:95">
      <c r="CM2700" s="132"/>
      <c r="CN2700" s="132"/>
      <c r="CO2700" s="137"/>
      <c r="CP2700" s="132"/>
      <c r="CQ2700" s="137"/>
    </row>
    <row r="2701" spans="91:95">
      <c r="CM2701" s="132"/>
      <c r="CN2701" s="132"/>
      <c r="CO2701" s="137"/>
      <c r="CP2701" s="132"/>
      <c r="CQ2701" s="137"/>
    </row>
    <row r="2702" spans="91:95">
      <c r="CM2702" s="132"/>
      <c r="CN2702" s="132"/>
      <c r="CO2702" s="137"/>
      <c r="CP2702" s="132"/>
      <c r="CQ2702" s="137"/>
    </row>
    <row r="2703" spans="91:95">
      <c r="CM2703" s="132"/>
      <c r="CN2703" s="132"/>
      <c r="CO2703" s="137"/>
      <c r="CP2703" s="132"/>
      <c r="CQ2703" s="137"/>
    </row>
    <row r="2704" spans="91:95">
      <c r="CM2704" s="132"/>
      <c r="CN2704" s="132"/>
      <c r="CO2704" s="137"/>
      <c r="CP2704" s="132"/>
      <c r="CQ2704" s="137"/>
    </row>
    <row r="2705" spans="91:95">
      <c r="CM2705" s="132"/>
      <c r="CN2705" s="132"/>
      <c r="CO2705" s="137"/>
      <c r="CP2705" s="132"/>
      <c r="CQ2705" s="137"/>
    </row>
    <row r="2706" spans="91:95">
      <c r="CM2706" s="132"/>
      <c r="CN2706" s="132"/>
      <c r="CO2706" s="137"/>
      <c r="CP2706" s="132"/>
      <c r="CQ2706" s="137"/>
    </row>
    <row r="2707" spans="91:95">
      <c r="CM2707" s="132"/>
      <c r="CN2707" s="132"/>
      <c r="CO2707" s="137"/>
      <c r="CP2707" s="132"/>
      <c r="CQ2707" s="137"/>
    </row>
    <row r="2708" spans="91:95">
      <c r="CM2708" s="132"/>
      <c r="CN2708" s="132"/>
      <c r="CO2708" s="137"/>
      <c r="CP2708" s="132"/>
      <c r="CQ2708" s="137"/>
    </row>
    <row r="2709" spans="91:95">
      <c r="CM2709" s="132"/>
      <c r="CN2709" s="132"/>
      <c r="CO2709" s="137"/>
      <c r="CP2709" s="132"/>
      <c r="CQ2709" s="137"/>
    </row>
    <row r="2710" spans="91:95">
      <c r="CM2710" s="132"/>
      <c r="CN2710" s="132"/>
      <c r="CO2710" s="137"/>
      <c r="CP2710" s="132"/>
      <c r="CQ2710" s="137"/>
    </row>
    <row r="2711" spans="91:95">
      <c r="CM2711" s="132"/>
      <c r="CN2711" s="132"/>
      <c r="CO2711" s="137"/>
      <c r="CP2711" s="132"/>
      <c r="CQ2711" s="137"/>
    </row>
    <row r="2712" spans="91:95">
      <c r="CM2712" s="132"/>
      <c r="CN2712" s="132"/>
      <c r="CO2712" s="137"/>
      <c r="CP2712" s="132"/>
      <c r="CQ2712" s="137"/>
    </row>
    <row r="2713" spans="91:95">
      <c r="CM2713" s="132"/>
      <c r="CN2713" s="132"/>
      <c r="CO2713" s="137"/>
      <c r="CP2713" s="132"/>
      <c r="CQ2713" s="137"/>
    </row>
    <row r="2714" spans="91:95">
      <c r="CM2714" s="132"/>
      <c r="CN2714" s="132"/>
      <c r="CO2714" s="137"/>
      <c r="CP2714" s="132"/>
      <c r="CQ2714" s="137"/>
    </row>
    <row r="2715" spans="91:95">
      <c r="CM2715" s="132"/>
      <c r="CN2715" s="132"/>
      <c r="CO2715" s="137"/>
      <c r="CP2715" s="132"/>
      <c r="CQ2715" s="137"/>
    </row>
    <row r="2716" spans="91:95">
      <c r="CM2716" s="132"/>
      <c r="CN2716" s="132"/>
      <c r="CO2716" s="137"/>
      <c r="CP2716" s="132"/>
      <c r="CQ2716" s="137"/>
    </row>
    <row r="2717" spans="91:95">
      <c r="CM2717" s="132"/>
      <c r="CN2717" s="132"/>
      <c r="CO2717" s="137"/>
      <c r="CP2717" s="132"/>
      <c r="CQ2717" s="137"/>
    </row>
    <row r="2718" spans="91:95">
      <c r="CM2718" s="132"/>
      <c r="CN2718" s="132"/>
      <c r="CO2718" s="137"/>
      <c r="CP2718" s="132"/>
      <c r="CQ2718" s="137"/>
    </row>
    <row r="2719" spans="91:95">
      <c r="CM2719" s="132"/>
      <c r="CN2719" s="132"/>
      <c r="CO2719" s="137"/>
      <c r="CP2719" s="132"/>
      <c r="CQ2719" s="137"/>
    </row>
    <row r="2720" spans="91:95">
      <c r="CM2720" s="132"/>
      <c r="CN2720" s="132"/>
      <c r="CO2720" s="137"/>
      <c r="CP2720" s="132"/>
      <c r="CQ2720" s="137"/>
    </row>
    <row r="2721" spans="91:95">
      <c r="CM2721" s="132"/>
      <c r="CN2721" s="132"/>
      <c r="CO2721" s="137"/>
      <c r="CP2721" s="132"/>
      <c r="CQ2721" s="137"/>
    </row>
    <row r="2722" spans="91:95">
      <c r="CM2722" s="132"/>
      <c r="CN2722" s="132"/>
      <c r="CO2722" s="137"/>
      <c r="CP2722" s="132"/>
      <c r="CQ2722" s="137"/>
    </row>
    <row r="2723" spans="91:95">
      <c r="CM2723" s="132"/>
      <c r="CN2723" s="132"/>
      <c r="CO2723" s="137"/>
      <c r="CP2723" s="132"/>
      <c r="CQ2723" s="137"/>
    </row>
    <row r="2724" spans="91:95">
      <c r="CM2724" s="132"/>
      <c r="CN2724" s="132"/>
      <c r="CO2724" s="137"/>
      <c r="CP2724" s="132"/>
      <c r="CQ2724" s="137"/>
    </row>
    <row r="2725" spans="91:95">
      <c r="CM2725" s="132"/>
      <c r="CN2725" s="132"/>
      <c r="CO2725" s="137"/>
      <c r="CP2725" s="132"/>
      <c r="CQ2725" s="137"/>
    </row>
    <row r="2726" spans="91:95">
      <c r="CM2726" s="132"/>
      <c r="CN2726" s="132"/>
      <c r="CO2726" s="137"/>
      <c r="CP2726" s="132"/>
      <c r="CQ2726" s="137"/>
    </row>
    <row r="2727" spans="91:95">
      <c r="CM2727" s="132"/>
      <c r="CN2727" s="132"/>
      <c r="CO2727" s="137"/>
      <c r="CP2727" s="132"/>
      <c r="CQ2727" s="137"/>
    </row>
    <row r="2728" spans="91:95">
      <c r="CM2728" s="132"/>
      <c r="CN2728" s="132"/>
      <c r="CO2728" s="137"/>
      <c r="CP2728" s="132"/>
      <c r="CQ2728" s="137"/>
    </row>
    <row r="2729" spans="91:95">
      <c r="CM2729" s="132"/>
      <c r="CN2729" s="132"/>
      <c r="CO2729" s="137"/>
      <c r="CP2729" s="132"/>
      <c r="CQ2729" s="137"/>
    </row>
    <row r="2730" spans="91:95">
      <c r="CM2730" s="132"/>
      <c r="CN2730" s="132"/>
      <c r="CO2730" s="137"/>
      <c r="CP2730" s="132"/>
      <c r="CQ2730" s="137"/>
    </row>
    <row r="2731" spans="91:95">
      <c r="CM2731" s="132"/>
      <c r="CN2731" s="132"/>
      <c r="CO2731" s="137"/>
      <c r="CP2731" s="132"/>
      <c r="CQ2731" s="137"/>
    </row>
    <row r="2732" spans="91:95">
      <c r="CM2732" s="132"/>
      <c r="CN2732" s="132"/>
      <c r="CO2732" s="137"/>
      <c r="CP2732" s="132"/>
      <c r="CQ2732" s="137"/>
    </row>
    <row r="2733" spans="91:95">
      <c r="CM2733" s="132"/>
      <c r="CN2733" s="132"/>
      <c r="CO2733" s="137"/>
      <c r="CP2733" s="132"/>
      <c r="CQ2733" s="137"/>
    </row>
    <row r="2734" spans="91:95">
      <c r="CM2734" s="132"/>
      <c r="CN2734" s="132"/>
      <c r="CO2734" s="137"/>
      <c r="CP2734" s="132"/>
      <c r="CQ2734" s="137"/>
    </row>
    <row r="2735" spans="91:95">
      <c r="CM2735" s="132"/>
      <c r="CN2735" s="132"/>
      <c r="CO2735" s="137"/>
      <c r="CP2735" s="132"/>
      <c r="CQ2735" s="137"/>
    </row>
    <row r="2736" spans="91:95">
      <c r="CM2736" s="132"/>
      <c r="CN2736" s="132"/>
      <c r="CO2736" s="137"/>
      <c r="CP2736" s="132"/>
      <c r="CQ2736" s="137"/>
    </row>
    <row r="2737" spans="91:95">
      <c r="CM2737" s="132"/>
      <c r="CN2737" s="132"/>
      <c r="CO2737" s="137"/>
      <c r="CP2737" s="132"/>
      <c r="CQ2737" s="137"/>
    </row>
    <row r="2738" spans="91:95">
      <c r="CM2738" s="132"/>
      <c r="CN2738" s="132"/>
      <c r="CO2738" s="137"/>
      <c r="CP2738" s="132"/>
      <c r="CQ2738" s="137"/>
    </row>
    <row r="2739" spans="91:95">
      <c r="CM2739" s="132"/>
      <c r="CN2739" s="132"/>
      <c r="CO2739" s="137"/>
      <c r="CP2739" s="132"/>
      <c r="CQ2739" s="137"/>
    </row>
    <row r="2740" spans="91:95">
      <c r="CM2740" s="132"/>
      <c r="CN2740" s="132"/>
      <c r="CO2740" s="137"/>
      <c r="CP2740" s="132"/>
      <c r="CQ2740" s="137"/>
    </row>
    <row r="2741" spans="91:95">
      <c r="CM2741" s="132"/>
      <c r="CN2741" s="132"/>
      <c r="CO2741" s="137"/>
      <c r="CP2741" s="132"/>
      <c r="CQ2741" s="137"/>
    </row>
    <row r="2742" spans="91:95">
      <c r="CM2742" s="132"/>
      <c r="CN2742" s="132"/>
      <c r="CO2742" s="137"/>
      <c r="CP2742" s="132"/>
      <c r="CQ2742" s="137"/>
    </row>
    <row r="2743" spans="91:95">
      <c r="CM2743" s="132"/>
      <c r="CN2743" s="132"/>
      <c r="CO2743" s="137"/>
      <c r="CP2743" s="132"/>
      <c r="CQ2743" s="137"/>
    </row>
    <row r="2744" spans="91:95">
      <c r="CM2744" s="132"/>
      <c r="CN2744" s="132"/>
      <c r="CO2744" s="137"/>
      <c r="CP2744" s="132"/>
      <c r="CQ2744" s="137"/>
    </row>
    <row r="2745" spans="91:95">
      <c r="CM2745" s="132"/>
      <c r="CN2745" s="132"/>
      <c r="CO2745" s="137"/>
      <c r="CP2745" s="132"/>
      <c r="CQ2745" s="137"/>
    </row>
    <row r="2746" spans="91:95">
      <c r="CM2746" s="132"/>
      <c r="CN2746" s="132"/>
      <c r="CO2746" s="137"/>
      <c r="CP2746" s="132"/>
      <c r="CQ2746" s="137"/>
    </row>
    <row r="2747" spans="91:95">
      <c r="CM2747" s="132"/>
      <c r="CN2747" s="132"/>
      <c r="CO2747" s="137"/>
      <c r="CP2747" s="132"/>
      <c r="CQ2747" s="137"/>
    </row>
    <row r="2748" spans="91:95">
      <c r="CM2748" s="132"/>
      <c r="CN2748" s="132"/>
      <c r="CO2748" s="137"/>
      <c r="CP2748" s="132"/>
      <c r="CQ2748" s="137"/>
    </row>
    <row r="2749" spans="91:95">
      <c r="CM2749" s="132"/>
      <c r="CN2749" s="132"/>
      <c r="CO2749" s="137"/>
      <c r="CP2749" s="132"/>
      <c r="CQ2749" s="137"/>
    </row>
    <row r="2750" spans="91:95">
      <c r="CM2750" s="132"/>
      <c r="CN2750" s="132"/>
      <c r="CO2750" s="137"/>
      <c r="CP2750" s="132"/>
      <c r="CQ2750" s="137"/>
    </row>
    <row r="2751" spans="91:95">
      <c r="CM2751" s="132"/>
      <c r="CN2751" s="132"/>
      <c r="CO2751" s="137"/>
      <c r="CP2751" s="132"/>
      <c r="CQ2751" s="137"/>
    </row>
    <row r="2752" spans="91:95">
      <c r="CM2752" s="132"/>
      <c r="CN2752" s="132"/>
      <c r="CO2752" s="137"/>
      <c r="CP2752" s="132"/>
      <c r="CQ2752" s="137"/>
    </row>
    <row r="2753" spans="91:95">
      <c r="CM2753" s="132"/>
      <c r="CN2753" s="132"/>
      <c r="CO2753" s="137"/>
      <c r="CP2753" s="132"/>
      <c r="CQ2753" s="137"/>
    </row>
    <row r="2754" spans="91:95">
      <c r="CM2754" s="132"/>
      <c r="CN2754" s="132"/>
      <c r="CO2754" s="137"/>
      <c r="CP2754" s="132"/>
      <c r="CQ2754" s="137"/>
    </row>
    <row r="2755" spans="91:95">
      <c r="CM2755" s="132"/>
      <c r="CN2755" s="132"/>
      <c r="CO2755" s="137"/>
      <c r="CP2755" s="132"/>
      <c r="CQ2755" s="137"/>
    </row>
    <row r="2756" spans="91:95">
      <c r="CM2756" s="132"/>
      <c r="CN2756" s="132"/>
      <c r="CO2756" s="137"/>
      <c r="CP2756" s="132"/>
      <c r="CQ2756" s="137"/>
    </row>
    <row r="2757" spans="91:95">
      <c r="CM2757" s="132"/>
      <c r="CN2757" s="132"/>
      <c r="CO2757" s="137"/>
      <c r="CP2757" s="132"/>
      <c r="CQ2757" s="137"/>
    </row>
    <row r="2758" spans="91:95">
      <c r="CM2758" s="132"/>
      <c r="CN2758" s="132"/>
      <c r="CO2758" s="137"/>
      <c r="CP2758" s="132"/>
      <c r="CQ2758" s="137"/>
    </row>
    <row r="2759" spans="91:95">
      <c r="CM2759" s="132"/>
      <c r="CN2759" s="132"/>
      <c r="CO2759" s="137"/>
      <c r="CP2759" s="132"/>
      <c r="CQ2759" s="137"/>
    </row>
    <row r="2760" spans="91:95">
      <c r="CM2760" s="132"/>
      <c r="CN2760" s="132"/>
      <c r="CO2760" s="137"/>
      <c r="CP2760" s="132"/>
      <c r="CQ2760" s="137"/>
    </row>
    <row r="2761" spans="91:95">
      <c r="CM2761" s="132"/>
      <c r="CN2761" s="132"/>
      <c r="CO2761" s="137"/>
      <c r="CP2761" s="132"/>
      <c r="CQ2761" s="137"/>
    </row>
    <row r="2762" spans="91:95">
      <c r="CM2762" s="132"/>
      <c r="CN2762" s="132"/>
      <c r="CO2762" s="137"/>
      <c r="CP2762" s="132"/>
      <c r="CQ2762" s="137"/>
    </row>
    <row r="2763" spans="91:95">
      <c r="CM2763" s="132"/>
      <c r="CN2763" s="132"/>
      <c r="CO2763" s="137"/>
      <c r="CP2763" s="132"/>
      <c r="CQ2763" s="137"/>
    </row>
    <row r="2764" spans="91:95">
      <c r="CM2764" s="132"/>
      <c r="CN2764" s="132"/>
      <c r="CO2764" s="137"/>
      <c r="CP2764" s="132"/>
      <c r="CQ2764" s="137"/>
    </row>
    <row r="2765" spans="91:95">
      <c r="CM2765" s="132"/>
      <c r="CN2765" s="132"/>
      <c r="CO2765" s="137"/>
      <c r="CP2765" s="132"/>
      <c r="CQ2765" s="137"/>
    </row>
    <row r="2766" spans="91:95">
      <c r="CM2766" s="132"/>
      <c r="CN2766" s="132"/>
      <c r="CO2766" s="137"/>
      <c r="CP2766" s="132"/>
      <c r="CQ2766" s="137"/>
    </row>
    <row r="2767" spans="91:95">
      <c r="CM2767" s="132"/>
      <c r="CN2767" s="132"/>
      <c r="CO2767" s="137"/>
      <c r="CP2767" s="132"/>
      <c r="CQ2767" s="137"/>
    </row>
    <row r="2768" spans="91:95">
      <c r="CM2768" s="132"/>
      <c r="CN2768" s="132"/>
      <c r="CO2768" s="137"/>
      <c r="CP2768" s="132"/>
      <c r="CQ2768" s="137"/>
    </row>
    <row r="2769" spans="91:95">
      <c r="CM2769" s="132"/>
      <c r="CN2769" s="132"/>
      <c r="CO2769" s="137"/>
      <c r="CP2769" s="132"/>
      <c r="CQ2769" s="137"/>
    </row>
    <row r="2770" spans="91:95">
      <c r="CM2770" s="132"/>
      <c r="CN2770" s="132"/>
      <c r="CO2770" s="137"/>
      <c r="CP2770" s="132"/>
      <c r="CQ2770" s="137"/>
    </row>
    <row r="2771" spans="91:95">
      <c r="CM2771" s="132"/>
      <c r="CN2771" s="132"/>
      <c r="CO2771" s="137"/>
      <c r="CP2771" s="132"/>
      <c r="CQ2771" s="137"/>
    </row>
    <row r="2772" spans="91:95">
      <c r="CM2772" s="132"/>
      <c r="CN2772" s="132"/>
      <c r="CO2772" s="137"/>
      <c r="CP2772" s="132"/>
      <c r="CQ2772" s="137"/>
    </row>
    <row r="2773" spans="91:95">
      <c r="CM2773" s="132"/>
      <c r="CN2773" s="132"/>
      <c r="CO2773" s="137"/>
      <c r="CP2773" s="132"/>
      <c r="CQ2773" s="137"/>
    </row>
    <row r="2774" spans="91:95">
      <c r="CM2774" s="132"/>
      <c r="CN2774" s="132"/>
      <c r="CO2774" s="137"/>
      <c r="CP2774" s="132"/>
      <c r="CQ2774" s="137"/>
    </row>
    <row r="2775" spans="91:95">
      <c r="CM2775" s="132"/>
      <c r="CN2775" s="132"/>
      <c r="CO2775" s="137"/>
      <c r="CP2775" s="132"/>
      <c r="CQ2775" s="137"/>
    </row>
    <row r="2776" spans="91:95">
      <c r="CM2776" s="132"/>
      <c r="CN2776" s="132"/>
      <c r="CO2776" s="137"/>
      <c r="CP2776" s="132"/>
      <c r="CQ2776" s="137"/>
    </row>
    <row r="2777" spans="91:95">
      <c r="CM2777" s="132"/>
      <c r="CN2777" s="132"/>
      <c r="CO2777" s="137"/>
      <c r="CP2777" s="132"/>
      <c r="CQ2777" s="137"/>
    </row>
    <row r="2778" spans="91:95">
      <c r="CM2778" s="132"/>
      <c r="CN2778" s="132"/>
      <c r="CO2778" s="137"/>
      <c r="CP2778" s="132"/>
      <c r="CQ2778" s="137"/>
    </row>
    <row r="2779" spans="91:95">
      <c r="CM2779" s="132"/>
      <c r="CN2779" s="132"/>
      <c r="CO2779" s="137"/>
      <c r="CP2779" s="132"/>
      <c r="CQ2779" s="137"/>
    </row>
    <row r="2780" spans="91:95">
      <c r="CM2780" s="132"/>
      <c r="CN2780" s="132"/>
      <c r="CO2780" s="137"/>
      <c r="CP2780" s="132"/>
      <c r="CQ2780" s="137"/>
    </row>
    <row r="2781" spans="91:95">
      <c r="CM2781" s="132"/>
      <c r="CN2781" s="132"/>
      <c r="CO2781" s="137"/>
      <c r="CP2781" s="132"/>
      <c r="CQ2781" s="137"/>
    </row>
    <row r="2782" spans="91:95">
      <c r="CM2782" s="132"/>
      <c r="CN2782" s="132"/>
      <c r="CO2782" s="137"/>
      <c r="CP2782" s="132"/>
      <c r="CQ2782" s="137"/>
    </row>
    <row r="2783" spans="91:95">
      <c r="CM2783" s="132"/>
      <c r="CN2783" s="132"/>
      <c r="CO2783" s="137"/>
      <c r="CP2783" s="132"/>
      <c r="CQ2783" s="137"/>
    </row>
    <row r="2784" spans="91:95">
      <c r="CM2784" s="132"/>
      <c r="CN2784" s="132"/>
      <c r="CO2784" s="137"/>
      <c r="CP2784" s="132"/>
      <c r="CQ2784" s="137"/>
    </row>
    <row r="2785" spans="91:95">
      <c r="CM2785" s="132"/>
      <c r="CN2785" s="132"/>
      <c r="CO2785" s="137"/>
      <c r="CP2785" s="132"/>
      <c r="CQ2785" s="137"/>
    </row>
    <row r="2786" spans="91:95">
      <c r="CM2786" s="132"/>
      <c r="CN2786" s="132"/>
      <c r="CO2786" s="137"/>
      <c r="CP2786" s="132"/>
      <c r="CQ2786" s="137"/>
    </row>
    <row r="2787" spans="91:95">
      <c r="CM2787" s="132"/>
      <c r="CN2787" s="132"/>
      <c r="CO2787" s="137"/>
      <c r="CP2787" s="132"/>
      <c r="CQ2787" s="137"/>
    </row>
    <row r="2788" spans="91:95">
      <c r="CM2788" s="132"/>
      <c r="CN2788" s="132"/>
      <c r="CO2788" s="137"/>
      <c r="CP2788" s="132"/>
      <c r="CQ2788" s="137"/>
    </row>
    <row r="2789" spans="91:95">
      <c r="CM2789" s="132"/>
      <c r="CN2789" s="132"/>
      <c r="CO2789" s="137"/>
      <c r="CP2789" s="132"/>
      <c r="CQ2789" s="137"/>
    </row>
    <row r="2790" spans="91:95">
      <c r="CM2790" s="132"/>
      <c r="CN2790" s="132"/>
      <c r="CO2790" s="137"/>
      <c r="CP2790" s="132"/>
      <c r="CQ2790" s="137"/>
    </row>
    <row r="2791" spans="91:95">
      <c r="CM2791" s="132"/>
      <c r="CN2791" s="132"/>
      <c r="CO2791" s="137"/>
      <c r="CP2791" s="132"/>
      <c r="CQ2791" s="137"/>
    </row>
    <row r="2792" spans="91:95">
      <c r="CM2792" s="132"/>
      <c r="CN2792" s="132"/>
      <c r="CO2792" s="137"/>
      <c r="CP2792" s="132"/>
      <c r="CQ2792" s="137"/>
    </row>
    <row r="2793" spans="91:95">
      <c r="CM2793" s="132"/>
      <c r="CN2793" s="132"/>
      <c r="CO2793" s="137"/>
      <c r="CP2793" s="132"/>
      <c r="CQ2793" s="137"/>
    </row>
    <row r="2794" spans="91:95">
      <c r="CM2794" s="132"/>
      <c r="CN2794" s="132"/>
      <c r="CO2794" s="137"/>
      <c r="CP2794" s="132"/>
      <c r="CQ2794" s="137"/>
    </row>
    <row r="2795" spans="91:95">
      <c r="CM2795" s="132"/>
      <c r="CN2795" s="132"/>
      <c r="CO2795" s="137"/>
      <c r="CP2795" s="132"/>
      <c r="CQ2795" s="137"/>
    </row>
    <row r="2796" spans="91:95">
      <c r="CM2796" s="132"/>
      <c r="CN2796" s="132"/>
      <c r="CO2796" s="137"/>
      <c r="CP2796" s="132"/>
      <c r="CQ2796" s="137"/>
    </row>
    <row r="2797" spans="91:95">
      <c r="CM2797" s="132"/>
      <c r="CN2797" s="132"/>
      <c r="CO2797" s="137"/>
      <c r="CP2797" s="132"/>
      <c r="CQ2797" s="137"/>
    </row>
    <row r="2798" spans="91:95">
      <c r="CM2798" s="132"/>
      <c r="CN2798" s="132"/>
      <c r="CO2798" s="137"/>
      <c r="CP2798" s="132"/>
      <c r="CQ2798" s="137"/>
    </row>
    <row r="2799" spans="91:95">
      <c r="CM2799" s="132"/>
      <c r="CN2799" s="132"/>
      <c r="CO2799" s="137"/>
      <c r="CP2799" s="132"/>
      <c r="CQ2799" s="137"/>
    </row>
    <row r="2800" spans="91:95">
      <c r="CM2800" s="132"/>
      <c r="CN2800" s="132"/>
      <c r="CO2800" s="137"/>
      <c r="CP2800" s="132"/>
      <c r="CQ2800" s="137"/>
    </row>
    <row r="2801" spans="91:95">
      <c r="CM2801" s="132"/>
      <c r="CN2801" s="132"/>
      <c r="CO2801" s="137"/>
      <c r="CP2801" s="132"/>
      <c r="CQ2801" s="137"/>
    </row>
    <row r="2802" spans="91:95">
      <c r="CM2802" s="132"/>
      <c r="CN2802" s="132"/>
      <c r="CO2802" s="137"/>
      <c r="CP2802" s="132"/>
      <c r="CQ2802" s="137"/>
    </row>
    <row r="2803" spans="91:95">
      <c r="CM2803" s="132"/>
      <c r="CN2803" s="132"/>
      <c r="CO2803" s="137"/>
      <c r="CP2803" s="132"/>
      <c r="CQ2803" s="137"/>
    </row>
    <row r="2804" spans="91:95">
      <c r="CM2804" s="132"/>
      <c r="CN2804" s="132"/>
      <c r="CO2804" s="137"/>
      <c r="CP2804" s="132"/>
      <c r="CQ2804" s="137"/>
    </row>
    <row r="2805" spans="91:95">
      <c r="CM2805" s="132"/>
      <c r="CN2805" s="132"/>
      <c r="CO2805" s="137"/>
      <c r="CP2805" s="132"/>
      <c r="CQ2805" s="137"/>
    </row>
    <row r="2806" spans="91:95">
      <c r="CM2806" s="132"/>
      <c r="CN2806" s="132"/>
      <c r="CO2806" s="137"/>
      <c r="CP2806" s="132"/>
      <c r="CQ2806" s="137"/>
    </row>
    <row r="2807" spans="91:95">
      <c r="CM2807" s="132"/>
      <c r="CN2807" s="132"/>
      <c r="CO2807" s="137"/>
      <c r="CP2807" s="132"/>
      <c r="CQ2807" s="137"/>
    </row>
    <row r="2808" spans="91:95">
      <c r="CM2808" s="132"/>
      <c r="CN2808" s="132"/>
      <c r="CO2808" s="137"/>
      <c r="CP2808" s="132"/>
      <c r="CQ2808" s="137"/>
    </row>
    <row r="2809" spans="91:95">
      <c r="CM2809" s="132"/>
      <c r="CN2809" s="132"/>
      <c r="CO2809" s="137"/>
      <c r="CP2809" s="132"/>
      <c r="CQ2809" s="137"/>
    </row>
    <row r="2810" spans="91:95">
      <c r="CM2810" s="132"/>
      <c r="CN2810" s="132"/>
      <c r="CO2810" s="137"/>
      <c r="CP2810" s="132"/>
      <c r="CQ2810" s="137"/>
    </row>
    <row r="2811" spans="91:95">
      <c r="CM2811" s="132"/>
      <c r="CN2811" s="132"/>
      <c r="CO2811" s="137"/>
      <c r="CP2811" s="132"/>
      <c r="CQ2811" s="137"/>
    </row>
    <row r="2812" spans="91:95">
      <c r="CM2812" s="132"/>
      <c r="CN2812" s="132"/>
      <c r="CO2812" s="137"/>
      <c r="CP2812" s="132"/>
      <c r="CQ2812" s="137"/>
    </row>
    <row r="2813" spans="91:95">
      <c r="CM2813" s="132"/>
      <c r="CN2813" s="132"/>
      <c r="CO2813" s="137"/>
      <c r="CP2813" s="132"/>
      <c r="CQ2813" s="137"/>
    </row>
    <row r="2814" spans="91:95">
      <c r="CM2814" s="132"/>
      <c r="CN2814" s="132"/>
      <c r="CO2814" s="137"/>
      <c r="CP2814" s="132"/>
      <c r="CQ2814" s="137"/>
    </row>
    <row r="2815" spans="91:95">
      <c r="CM2815" s="132"/>
      <c r="CN2815" s="132"/>
      <c r="CO2815" s="137"/>
      <c r="CP2815" s="132"/>
      <c r="CQ2815" s="137"/>
    </row>
    <row r="2816" spans="91:95">
      <c r="CM2816" s="132"/>
      <c r="CN2816" s="132"/>
      <c r="CO2816" s="137"/>
      <c r="CP2816" s="132"/>
      <c r="CQ2816" s="137"/>
    </row>
    <row r="2817" spans="91:95">
      <c r="CM2817" s="132"/>
      <c r="CN2817" s="132"/>
      <c r="CO2817" s="137"/>
      <c r="CP2817" s="132"/>
      <c r="CQ2817" s="137"/>
    </row>
    <row r="2818" spans="91:95">
      <c r="CM2818" s="132"/>
      <c r="CN2818" s="132"/>
      <c r="CO2818" s="137"/>
      <c r="CP2818" s="132"/>
      <c r="CQ2818" s="137"/>
    </row>
    <row r="2819" spans="91:95">
      <c r="CM2819" s="132"/>
      <c r="CN2819" s="132"/>
      <c r="CO2819" s="137"/>
      <c r="CP2819" s="132"/>
      <c r="CQ2819" s="137"/>
    </row>
    <row r="2820" spans="91:95">
      <c r="CM2820" s="132"/>
      <c r="CN2820" s="132"/>
      <c r="CO2820" s="137"/>
      <c r="CP2820" s="132"/>
      <c r="CQ2820" s="137"/>
    </row>
    <row r="2821" spans="91:95">
      <c r="CM2821" s="132"/>
      <c r="CN2821" s="132"/>
      <c r="CO2821" s="137"/>
      <c r="CP2821" s="132"/>
      <c r="CQ2821" s="137"/>
    </row>
    <row r="2822" spans="91:95">
      <c r="CM2822" s="132"/>
      <c r="CN2822" s="132"/>
      <c r="CO2822" s="137"/>
      <c r="CP2822" s="132"/>
      <c r="CQ2822" s="137"/>
    </row>
    <row r="2823" spans="91:95">
      <c r="CM2823" s="132"/>
      <c r="CN2823" s="132"/>
      <c r="CO2823" s="137"/>
      <c r="CP2823" s="132"/>
      <c r="CQ2823" s="137"/>
    </row>
    <row r="2824" spans="91:95">
      <c r="CM2824" s="132"/>
      <c r="CN2824" s="132"/>
      <c r="CO2824" s="137"/>
      <c r="CP2824" s="132"/>
      <c r="CQ2824" s="137"/>
    </row>
    <row r="2825" spans="91:95">
      <c r="CM2825" s="132"/>
      <c r="CN2825" s="132"/>
      <c r="CO2825" s="137"/>
      <c r="CP2825" s="132"/>
      <c r="CQ2825" s="137"/>
    </row>
    <row r="2826" spans="91:95">
      <c r="CM2826" s="132"/>
      <c r="CN2826" s="132"/>
      <c r="CO2826" s="137"/>
      <c r="CP2826" s="132"/>
      <c r="CQ2826" s="137"/>
    </row>
    <row r="2827" spans="91:95">
      <c r="CM2827" s="132"/>
      <c r="CN2827" s="132"/>
      <c r="CO2827" s="137"/>
      <c r="CP2827" s="132"/>
      <c r="CQ2827" s="137"/>
    </row>
    <row r="2828" spans="91:95">
      <c r="CM2828" s="132"/>
      <c r="CN2828" s="132"/>
      <c r="CO2828" s="137"/>
      <c r="CP2828" s="132"/>
      <c r="CQ2828" s="137"/>
    </row>
    <row r="2829" spans="91:95">
      <c r="CM2829" s="132"/>
      <c r="CN2829" s="132"/>
      <c r="CO2829" s="137"/>
      <c r="CP2829" s="132"/>
      <c r="CQ2829" s="137"/>
    </row>
    <row r="2830" spans="91:95">
      <c r="CM2830" s="132"/>
      <c r="CN2830" s="132"/>
      <c r="CO2830" s="137"/>
      <c r="CP2830" s="132"/>
      <c r="CQ2830" s="137"/>
    </row>
    <row r="2831" spans="91:95">
      <c r="CM2831" s="132"/>
      <c r="CN2831" s="132"/>
      <c r="CO2831" s="137"/>
      <c r="CP2831" s="132"/>
      <c r="CQ2831" s="137"/>
    </row>
    <row r="2832" spans="91:95">
      <c r="CM2832" s="132"/>
      <c r="CN2832" s="132"/>
      <c r="CO2832" s="137"/>
      <c r="CP2832" s="132"/>
      <c r="CQ2832" s="137"/>
    </row>
    <row r="2833" spans="91:95">
      <c r="CM2833" s="132"/>
      <c r="CN2833" s="132"/>
      <c r="CO2833" s="137"/>
      <c r="CP2833" s="132"/>
      <c r="CQ2833" s="137"/>
    </row>
    <row r="2834" spans="91:95">
      <c r="CM2834" s="132"/>
      <c r="CN2834" s="132"/>
      <c r="CO2834" s="137"/>
      <c r="CP2834" s="132"/>
      <c r="CQ2834" s="137"/>
    </row>
    <row r="2835" spans="91:95">
      <c r="CM2835" s="132"/>
      <c r="CN2835" s="132"/>
      <c r="CO2835" s="137"/>
      <c r="CP2835" s="132"/>
      <c r="CQ2835" s="137"/>
    </row>
    <row r="2836" spans="91:95">
      <c r="CM2836" s="132"/>
      <c r="CN2836" s="132"/>
      <c r="CO2836" s="137"/>
      <c r="CP2836" s="132"/>
      <c r="CQ2836" s="137"/>
    </row>
    <row r="2837" spans="91:95">
      <c r="CM2837" s="132"/>
      <c r="CN2837" s="132"/>
      <c r="CO2837" s="137"/>
      <c r="CP2837" s="132"/>
      <c r="CQ2837" s="137"/>
    </row>
    <row r="2838" spans="91:95">
      <c r="CM2838" s="132"/>
      <c r="CN2838" s="132"/>
      <c r="CO2838" s="137"/>
      <c r="CP2838" s="132"/>
      <c r="CQ2838" s="137"/>
    </row>
    <row r="2839" spans="91:95">
      <c r="CM2839" s="132"/>
      <c r="CN2839" s="132"/>
      <c r="CO2839" s="137"/>
      <c r="CP2839" s="132"/>
      <c r="CQ2839" s="137"/>
    </row>
    <row r="2840" spans="91:95">
      <c r="CM2840" s="132"/>
      <c r="CN2840" s="132"/>
      <c r="CO2840" s="137"/>
      <c r="CP2840" s="132"/>
      <c r="CQ2840" s="137"/>
    </row>
    <row r="2841" spans="91:95">
      <c r="CM2841" s="132"/>
      <c r="CN2841" s="132"/>
      <c r="CO2841" s="137"/>
      <c r="CP2841" s="132"/>
      <c r="CQ2841" s="137"/>
    </row>
    <row r="2842" spans="91:95">
      <c r="CM2842" s="132"/>
      <c r="CN2842" s="132"/>
      <c r="CO2842" s="137"/>
      <c r="CP2842" s="132"/>
      <c r="CQ2842" s="137"/>
    </row>
    <row r="2843" spans="91:95">
      <c r="CM2843" s="132"/>
      <c r="CN2843" s="132"/>
      <c r="CO2843" s="137"/>
      <c r="CP2843" s="132"/>
      <c r="CQ2843" s="137"/>
    </row>
    <row r="2844" spans="91:95">
      <c r="CM2844" s="132"/>
      <c r="CN2844" s="132"/>
      <c r="CO2844" s="137"/>
      <c r="CP2844" s="132"/>
      <c r="CQ2844" s="137"/>
    </row>
    <row r="2845" spans="91:95">
      <c r="CM2845" s="132"/>
      <c r="CN2845" s="132"/>
      <c r="CO2845" s="137"/>
      <c r="CP2845" s="132"/>
      <c r="CQ2845" s="137"/>
    </row>
    <row r="2846" spans="91:95">
      <c r="CM2846" s="132"/>
      <c r="CN2846" s="132"/>
      <c r="CO2846" s="137"/>
      <c r="CP2846" s="132"/>
      <c r="CQ2846" s="137"/>
    </row>
    <row r="2847" spans="91:95">
      <c r="CM2847" s="132"/>
      <c r="CN2847" s="132"/>
      <c r="CO2847" s="137"/>
      <c r="CP2847" s="132"/>
      <c r="CQ2847" s="137"/>
    </row>
    <row r="2848" spans="91:95">
      <c r="CM2848" s="132"/>
      <c r="CN2848" s="132"/>
      <c r="CO2848" s="137"/>
      <c r="CP2848" s="132"/>
      <c r="CQ2848" s="137"/>
    </row>
    <row r="2849" spans="91:95">
      <c r="CM2849" s="132"/>
      <c r="CN2849" s="132"/>
      <c r="CO2849" s="137"/>
      <c r="CP2849" s="132"/>
      <c r="CQ2849" s="137"/>
    </row>
    <row r="2850" spans="91:95">
      <c r="CM2850" s="132"/>
      <c r="CN2850" s="132"/>
      <c r="CO2850" s="137"/>
      <c r="CP2850" s="132"/>
      <c r="CQ2850" s="137"/>
    </row>
    <row r="2851" spans="91:95">
      <c r="CM2851" s="132"/>
      <c r="CN2851" s="132"/>
      <c r="CO2851" s="137"/>
      <c r="CP2851" s="132"/>
      <c r="CQ2851" s="137"/>
    </row>
    <row r="2852" spans="91:95">
      <c r="CM2852" s="132"/>
      <c r="CN2852" s="132"/>
      <c r="CO2852" s="137"/>
      <c r="CP2852" s="132"/>
      <c r="CQ2852" s="137"/>
    </row>
    <row r="2853" spans="91:95">
      <c r="CM2853" s="132"/>
      <c r="CN2853" s="132"/>
      <c r="CO2853" s="137"/>
      <c r="CP2853" s="132"/>
      <c r="CQ2853" s="137"/>
    </row>
    <row r="2854" spans="91:95">
      <c r="CM2854" s="132"/>
      <c r="CN2854" s="132"/>
      <c r="CO2854" s="137"/>
      <c r="CP2854" s="132"/>
      <c r="CQ2854" s="137"/>
    </row>
    <row r="2855" spans="91:95">
      <c r="CM2855" s="132"/>
      <c r="CN2855" s="132"/>
      <c r="CO2855" s="137"/>
      <c r="CP2855" s="132"/>
      <c r="CQ2855" s="137"/>
    </row>
    <row r="2856" spans="91:95">
      <c r="CM2856" s="132"/>
      <c r="CN2856" s="132"/>
      <c r="CO2856" s="137"/>
      <c r="CP2856" s="132"/>
      <c r="CQ2856" s="137"/>
    </row>
    <row r="2857" spans="91:95">
      <c r="CM2857" s="132"/>
      <c r="CN2857" s="132"/>
      <c r="CO2857" s="137"/>
      <c r="CP2857" s="132"/>
      <c r="CQ2857" s="137"/>
    </row>
    <row r="2858" spans="91:95">
      <c r="CM2858" s="132"/>
      <c r="CN2858" s="132"/>
      <c r="CO2858" s="137"/>
      <c r="CP2858" s="132"/>
      <c r="CQ2858" s="137"/>
    </row>
    <row r="2859" spans="91:95">
      <c r="CM2859" s="132"/>
      <c r="CN2859" s="132"/>
      <c r="CO2859" s="137"/>
      <c r="CP2859" s="132"/>
      <c r="CQ2859" s="137"/>
    </row>
    <row r="2860" spans="91:95">
      <c r="CM2860" s="132"/>
      <c r="CN2860" s="132"/>
      <c r="CO2860" s="137"/>
      <c r="CP2860" s="132"/>
      <c r="CQ2860" s="137"/>
    </row>
    <row r="2861" spans="91:95">
      <c r="CM2861" s="132"/>
      <c r="CN2861" s="132"/>
      <c r="CO2861" s="137"/>
      <c r="CP2861" s="132"/>
      <c r="CQ2861" s="137"/>
    </row>
    <row r="2862" spans="91:95">
      <c r="CM2862" s="132"/>
      <c r="CN2862" s="132"/>
      <c r="CO2862" s="137"/>
      <c r="CP2862" s="132"/>
      <c r="CQ2862" s="137"/>
    </row>
    <row r="2863" spans="91:95">
      <c r="CM2863" s="132"/>
      <c r="CN2863" s="132"/>
      <c r="CO2863" s="137"/>
      <c r="CP2863" s="132"/>
      <c r="CQ2863" s="137"/>
    </row>
    <row r="2864" spans="91:95">
      <c r="CM2864" s="132"/>
      <c r="CN2864" s="132"/>
      <c r="CO2864" s="137"/>
      <c r="CP2864" s="132"/>
      <c r="CQ2864" s="137"/>
    </row>
    <row r="2865" spans="91:95">
      <c r="CM2865" s="132"/>
      <c r="CN2865" s="132"/>
      <c r="CO2865" s="137"/>
      <c r="CP2865" s="132"/>
      <c r="CQ2865" s="137"/>
    </row>
    <row r="2866" spans="91:95">
      <c r="CM2866" s="132"/>
      <c r="CN2866" s="132"/>
      <c r="CO2866" s="137"/>
      <c r="CP2866" s="132"/>
      <c r="CQ2866" s="137"/>
    </row>
    <row r="2867" spans="91:95">
      <c r="CM2867" s="132"/>
      <c r="CN2867" s="132"/>
      <c r="CO2867" s="137"/>
      <c r="CP2867" s="132"/>
      <c r="CQ2867" s="137"/>
    </row>
    <row r="2868" spans="91:95">
      <c r="CM2868" s="132"/>
      <c r="CN2868" s="132"/>
      <c r="CO2868" s="137"/>
      <c r="CP2868" s="132"/>
      <c r="CQ2868" s="137"/>
    </row>
    <row r="2869" spans="91:95">
      <c r="CM2869" s="132"/>
      <c r="CN2869" s="132"/>
      <c r="CO2869" s="137"/>
      <c r="CP2869" s="132"/>
      <c r="CQ2869" s="137"/>
    </row>
    <row r="2870" spans="91:95">
      <c r="CM2870" s="132"/>
      <c r="CN2870" s="132"/>
      <c r="CO2870" s="137"/>
      <c r="CP2870" s="132"/>
      <c r="CQ2870" s="137"/>
    </row>
    <row r="2871" spans="91:95">
      <c r="CM2871" s="132"/>
      <c r="CN2871" s="132"/>
      <c r="CO2871" s="137"/>
      <c r="CP2871" s="132"/>
      <c r="CQ2871" s="137"/>
    </row>
    <row r="2872" spans="91:95">
      <c r="CM2872" s="132"/>
      <c r="CN2872" s="132"/>
      <c r="CO2872" s="137"/>
      <c r="CP2872" s="132"/>
      <c r="CQ2872" s="137"/>
    </row>
    <row r="2873" spans="91:95">
      <c r="CM2873" s="132"/>
      <c r="CN2873" s="132"/>
      <c r="CO2873" s="137"/>
      <c r="CP2873" s="132"/>
      <c r="CQ2873" s="137"/>
    </row>
    <row r="2874" spans="91:95">
      <c r="CM2874" s="132"/>
      <c r="CN2874" s="132"/>
      <c r="CO2874" s="137"/>
      <c r="CP2874" s="132"/>
      <c r="CQ2874" s="137"/>
    </row>
    <row r="2875" spans="91:95">
      <c r="CM2875" s="132"/>
      <c r="CN2875" s="132"/>
      <c r="CO2875" s="137"/>
      <c r="CP2875" s="132"/>
      <c r="CQ2875" s="137"/>
    </row>
    <row r="2876" spans="91:95">
      <c r="CM2876" s="132"/>
      <c r="CN2876" s="132"/>
      <c r="CO2876" s="137"/>
      <c r="CP2876" s="132"/>
      <c r="CQ2876" s="137"/>
    </row>
    <row r="2877" spans="91:95">
      <c r="CM2877" s="132"/>
      <c r="CN2877" s="132"/>
      <c r="CO2877" s="137"/>
      <c r="CP2877" s="132"/>
      <c r="CQ2877" s="137"/>
    </row>
    <row r="2878" spans="91:95">
      <c r="CM2878" s="132"/>
      <c r="CN2878" s="132"/>
      <c r="CO2878" s="137"/>
      <c r="CP2878" s="132"/>
      <c r="CQ2878" s="137"/>
    </row>
    <row r="2879" spans="91:95">
      <c r="CM2879" s="132"/>
      <c r="CN2879" s="132"/>
      <c r="CO2879" s="137"/>
      <c r="CP2879" s="132"/>
      <c r="CQ2879" s="137"/>
    </row>
    <row r="2880" spans="91:95">
      <c r="CM2880" s="132"/>
      <c r="CN2880" s="132"/>
      <c r="CO2880" s="137"/>
      <c r="CP2880" s="132"/>
      <c r="CQ2880" s="137"/>
    </row>
    <row r="2881" spans="91:95">
      <c r="CM2881" s="132"/>
      <c r="CN2881" s="132"/>
      <c r="CO2881" s="137"/>
      <c r="CP2881" s="132"/>
      <c r="CQ2881" s="137"/>
    </row>
    <row r="2882" spans="91:95">
      <c r="CM2882" s="132"/>
      <c r="CN2882" s="132"/>
      <c r="CO2882" s="137"/>
      <c r="CP2882" s="132"/>
      <c r="CQ2882" s="137"/>
    </row>
    <row r="2883" spans="91:95">
      <c r="CM2883" s="132"/>
      <c r="CN2883" s="132"/>
      <c r="CO2883" s="137"/>
      <c r="CP2883" s="132"/>
      <c r="CQ2883" s="137"/>
    </row>
    <row r="2884" spans="91:95">
      <c r="CM2884" s="132"/>
      <c r="CN2884" s="132"/>
      <c r="CO2884" s="137"/>
      <c r="CP2884" s="132"/>
      <c r="CQ2884" s="137"/>
    </row>
    <row r="2885" spans="91:95">
      <c r="CM2885" s="132"/>
      <c r="CN2885" s="132"/>
      <c r="CO2885" s="137"/>
      <c r="CP2885" s="132"/>
      <c r="CQ2885" s="137"/>
    </row>
    <row r="2886" spans="91:95">
      <c r="CM2886" s="132"/>
      <c r="CN2886" s="132"/>
      <c r="CO2886" s="137"/>
      <c r="CP2886" s="132"/>
      <c r="CQ2886" s="137"/>
    </row>
    <row r="2887" spans="91:95">
      <c r="CM2887" s="132"/>
      <c r="CN2887" s="132"/>
      <c r="CO2887" s="137"/>
      <c r="CP2887" s="132"/>
      <c r="CQ2887" s="137"/>
    </row>
    <row r="2888" spans="91:95">
      <c r="CM2888" s="132"/>
      <c r="CN2888" s="132"/>
      <c r="CO2888" s="137"/>
      <c r="CP2888" s="132"/>
      <c r="CQ2888" s="137"/>
    </row>
    <row r="2889" spans="91:95">
      <c r="CM2889" s="132"/>
      <c r="CN2889" s="132"/>
      <c r="CO2889" s="137"/>
      <c r="CP2889" s="132"/>
      <c r="CQ2889" s="137"/>
    </row>
    <row r="2890" spans="91:95">
      <c r="CM2890" s="132"/>
      <c r="CN2890" s="132"/>
      <c r="CO2890" s="137"/>
      <c r="CP2890" s="132"/>
      <c r="CQ2890" s="137"/>
    </row>
    <row r="2891" spans="91:95">
      <c r="CM2891" s="132"/>
      <c r="CN2891" s="132"/>
      <c r="CO2891" s="137"/>
      <c r="CP2891" s="132"/>
      <c r="CQ2891" s="137"/>
    </row>
    <row r="2892" spans="91:95">
      <c r="CM2892" s="132"/>
      <c r="CN2892" s="132"/>
      <c r="CO2892" s="137"/>
      <c r="CP2892" s="132"/>
      <c r="CQ2892" s="137"/>
    </row>
    <row r="2893" spans="91:95">
      <c r="CM2893" s="132"/>
      <c r="CN2893" s="132"/>
      <c r="CO2893" s="137"/>
      <c r="CP2893" s="132"/>
      <c r="CQ2893" s="137"/>
    </row>
    <row r="2894" spans="91:95">
      <c r="CM2894" s="132"/>
      <c r="CN2894" s="132"/>
      <c r="CO2894" s="137"/>
      <c r="CP2894" s="132"/>
      <c r="CQ2894" s="137"/>
    </row>
    <row r="2895" spans="91:95">
      <c r="CM2895" s="132"/>
      <c r="CN2895" s="132"/>
      <c r="CO2895" s="137"/>
      <c r="CP2895" s="132"/>
      <c r="CQ2895" s="137"/>
    </row>
    <row r="2896" spans="91:95">
      <c r="CM2896" s="132"/>
      <c r="CN2896" s="132"/>
      <c r="CO2896" s="137"/>
      <c r="CP2896" s="132"/>
      <c r="CQ2896" s="137"/>
    </row>
    <row r="2897" spans="91:95">
      <c r="CM2897" s="132"/>
      <c r="CN2897" s="132"/>
      <c r="CO2897" s="137"/>
      <c r="CP2897" s="132"/>
      <c r="CQ2897" s="137"/>
    </row>
    <row r="2898" spans="91:95">
      <c r="CM2898" s="132"/>
      <c r="CN2898" s="132"/>
      <c r="CO2898" s="137"/>
      <c r="CP2898" s="132"/>
      <c r="CQ2898" s="137"/>
    </row>
    <row r="2899" spans="91:95">
      <c r="CM2899" s="132"/>
      <c r="CN2899" s="132"/>
      <c r="CO2899" s="137"/>
      <c r="CP2899" s="132"/>
      <c r="CQ2899" s="137"/>
    </row>
    <row r="2900" spans="91:95">
      <c r="CM2900" s="132"/>
      <c r="CN2900" s="132"/>
      <c r="CO2900" s="137"/>
      <c r="CP2900" s="132"/>
      <c r="CQ2900" s="137"/>
    </row>
    <row r="2901" spans="91:95">
      <c r="CM2901" s="132"/>
      <c r="CN2901" s="132"/>
      <c r="CO2901" s="137"/>
      <c r="CP2901" s="132"/>
      <c r="CQ2901" s="137"/>
    </row>
    <row r="2902" spans="91:95">
      <c r="CM2902" s="132"/>
      <c r="CN2902" s="132"/>
      <c r="CO2902" s="137"/>
      <c r="CP2902" s="132"/>
      <c r="CQ2902" s="137"/>
    </row>
    <row r="2903" spans="91:95">
      <c r="CM2903" s="132"/>
      <c r="CN2903" s="132"/>
      <c r="CO2903" s="137"/>
      <c r="CP2903" s="132"/>
      <c r="CQ2903" s="137"/>
    </row>
    <row r="2904" spans="91:95">
      <c r="CM2904" s="132"/>
      <c r="CN2904" s="132"/>
      <c r="CO2904" s="137"/>
      <c r="CP2904" s="132"/>
      <c r="CQ2904" s="137"/>
    </row>
    <row r="2905" spans="91:95">
      <c r="CM2905" s="132"/>
      <c r="CN2905" s="132"/>
      <c r="CO2905" s="137"/>
      <c r="CP2905" s="132"/>
      <c r="CQ2905" s="137"/>
    </row>
    <row r="2906" spans="91:95">
      <c r="CM2906" s="132"/>
      <c r="CN2906" s="132"/>
      <c r="CO2906" s="137"/>
      <c r="CP2906" s="132"/>
      <c r="CQ2906" s="137"/>
    </row>
    <row r="2907" spans="91:95">
      <c r="CM2907" s="132"/>
      <c r="CN2907" s="132"/>
      <c r="CO2907" s="137"/>
      <c r="CP2907" s="132"/>
      <c r="CQ2907" s="137"/>
    </row>
    <row r="2908" spans="91:95">
      <c r="CM2908" s="132"/>
      <c r="CN2908" s="132"/>
      <c r="CO2908" s="137"/>
      <c r="CP2908" s="132"/>
      <c r="CQ2908" s="137"/>
    </row>
    <row r="2909" spans="91:95">
      <c r="CM2909" s="132"/>
      <c r="CN2909" s="132"/>
      <c r="CO2909" s="137"/>
      <c r="CP2909" s="132"/>
      <c r="CQ2909" s="137"/>
    </row>
    <row r="2910" spans="91:95">
      <c r="CM2910" s="132"/>
      <c r="CN2910" s="132"/>
      <c r="CO2910" s="137"/>
      <c r="CP2910" s="132"/>
      <c r="CQ2910" s="137"/>
    </row>
    <row r="2911" spans="91:95">
      <c r="CM2911" s="132"/>
      <c r="CN2911" s="132"/>
      <c r="CO2911" s="137"/>
      <c r="CP2911" s="132"/>
      <c r="CQ2911" s="137"/>
    </row>
    <row r="2912" spans="91:95">
      <c r="CM2912" s="132"/>
      <c r="CN2912" s="132"/>
      <c r="CO2912" s="137"/>
      <c r="CP2912" s="132"/>
      <c r="CQ2912" s="137"/>
    </row>
    <row r="2913" spans="91:95">
      <c r="CM2913" s="132"/>
      <c r="CN2913" s="132"/>
      <c r="CO2913" s="137"/>
      <c r="CP2913" s="132"/>
      <c r="CQ2913" s="137"/>
    </row>
    <row r="2914" spans="91:95">
      <c r="CM2914" s="132"/>
      <c r="CN2914" s="132"/>
      <c r="CO2914" s="137"/>
      <c r="CP2914" s="132"/>
      <c r="CQ2914" s="137"/>
    </row>
    <row r="2915" spans="91:95">
      <c r="CM2915" s="132"/>
      <c r="CN2915" s="132"/>
      <c r="CO2915" s="137"/>
      <c r="CP2915" s="132"/>
      <c r="CQ2915" s="137"/>
    </row>
    <row r="2916" spans="91:95">
      <c r="CM2916" s="132"/>
      <c r="CN2916" s="132"/>
      <c r="CO2916" s="137"/>
      <c r="CP2916" s="132"/>
      <c r="CQ2916" s="137"/>
    </row>
    <row r="2917" spans="91:95">
      <c r="CM2917" s="132"/>
      <c r="CN2917" s="132"/>
      <c r="CO2917" s="137"/>
      <c r="CP2917" s="132"/>
      <c r="CQ2917" s="137"/>
    </row>
    <row r="2918" spans="91:95">
      <c r="CM2918" s="132"/>
      <c r="CN2918" s="132"/>
      <c r="CO2918" s="137"/>
      <c r="CP2918" s="132"/>
      <c r="CQ2918" s="137"/>
    </row>
    <row r="2919" spans="91:95">
      <c r="CM2919" s="132"/>
      <c r="CN2919" s="132"/>
      <c r="CO2919" s="137"/>
      <c r="CP2919" s="132"/>
      <c r="CQ2919" s="137"/>
    </row>
    <row r="2920" spans="91:95">
      <c r="CM2920" s="132"/>
      <c r="CN2920" s="132"/>
      <c r="CO2920" s="137"/>
      <c r="CP2920" s="132"/>
      <c r="CQ2920" s="137"/>
    </row>
    <row r="2921" spans="91:95">
      <c r="CM2921" s="132"/>
      <c r="CN2921" s="132"/>
      <c r="CO2921" s="137"/>
      <c r="CP2921" s="132"/>
      <c r="CQ2921" s="137"/>
    </row>
    <row r="2922" spans="91:95">
      <c r="CM2922" s="132"/>
      <c r="CN2922" s="132"/>
      <c r="CO2922" s="137"/>
      <c r="CP2922" s="132"/>
      <c r="CQ2922" s="137"/>
    </row>
    <row r="2923" spans="91:95">
      <c r="CM2923" s="132"/>
      <c r="CN2923" s="132"/>
      <c r="CO2923" s="137"/>
      <c r="CP2923" s="132"/>
      <c r="CQ2923" s="137"/>
    </row>
    <row r="2924" spans="91:95">
      <c r="CM2924" s="132"/>
      <c r="CN2924" s="132"/>
      <c r="CO2924" s="137"/>
      <c r="CP2924" s="132"/>
      <c r="CQ2924" s="137"/>
    </row>
    <row r="2925" spans="91:95">
      <c r="CM2925" s="132"/>
      <c r="CN2925" s="132"/>
      <c r="CO2925" s="137"/>
      <c r="CP2925" s="132"/>
      <c r="CQ2925" s="137"/>
    </row>
    <row r="2926" spans="91:95">
      <c r="CM2926" s="132"/>
      <c r="CN2926" s="132"/>
      <c r="CO2926" s="137"/>
      <c r="CP2926" s="132"/>
      <c r="CQ2926" s="137"/>
    </row>
    <row r="2927" spans="91:95">
      <c r="CM2927" s="132"/>
      <c r="CN2927" s="132"/>
      <c r="CO2927" s="137"/>
      <c r="CP2927" s="132"/>
      <c r="CQ2927" s="137"/>
    </row>
    <row r="2928" spans="91:95">
      <c r="CM2928" s="132"/>
      <c r="CN2928" s="132"/>
      <c r="CO2928" s="137"/>
      <c r="CP2928" s="132"/>
      <c r="CQ2928" s="137"/>
    </row>
    <row r="2929" spans="91:95">
      <c r="CM2929" s="132"/>
      <c r="CN2929" s="132"/>
      <c r="CO2929" s="137"/>
      <c r="CP2929" s="132"/>
      <c r="CQ2929" s="137"/>
    </row>
    <row r="2930" spans="91:95">
      <c r="CM2930" s="132"/>
      <c r="CN2930" s="132"/>
      <c r="CO2930" s="137"/>
      <c r="CP2930" s="132"/>
      <c r="CQ2930" s="137"/>
    </row>
    <row r="2931" spans="91:95">
      <c r="CM2931" s="132"/>
      <c r="CN2931" s="132"/>
      <c r="CO2931" s="137"/>
      <c r="CP2931" s="132"/>
      <c r="CQ2931" s="137"/>
    </row>
    <row r="2932" spans="91:95">
      <c r="CM2932" s="132"/>
      <c r="CN2932" s="132"/>
      <c r="CO2932" s="137"/>
      <c r="CP2932" s="132"/>
      <c r="CQ2932" s="137"/>
    </row>
    <row r="2933" spans="91:95">
      <c r="CM2933" s="132"/>
      <c r="CN2933" s="132"/>
      <c r="CO2933" s="137"/>
      <c r="CP2933" s="132"/>
      <c r="CQ2933" s="137"/>
    </row>
    <row r="2934" spans="91:95">
      <c r="CM2934" s="132"/>
      <c r="CN2934" s="132"/>
      <c r="CO2934" s="137"/>
      <c r="CP2934" s="132"/>
      <c r="CQ2934" s="137"/>
    </row>
    <row r="2935" spans="91:95">
      <c r="CM2935" s="132"/>
      <c r="CN2935" s="132"/>
      <c r="CO2935" s="137"/>
      <c r="CP2935" s="132"/>
      <c r="CQ2935" s="137"/>
    </row>
    <row r="2936" spans="91:95">
      <c r="CM2936" s="132"/>
      <c r="CN2936" s="132"/>
      <c r="CO2936" s="137"/>
      <c r="CP2936" s="132"/>
      <c r="CQ2936" s="137"/>
    </row>
    <row r="2937" spans="91:95">
      <c r="CM2937" s="132"/>
      <c r="CN2937" s="132"/>
      <c r="CO2937" s="137"/>
      <c r="CP2937" s="132"/>
      <c r="CQ2937" s="137"/>
    </row>
    <row r="2938" spans="91:95">
      <c r="CM2938" s="132"/>
      <c r="CN2938" s="132"/>
      <c r="CO2938" s="137"/>
      <c r="CP2938" s="132"/>
      <c r="CQ2938" s="137"/>
    </row>
    <row r="2939" spans="91:95">
      <c r="CM2939" s="132"/>
      <c r="CN2939" s="132"/>
      <c r="CO2939" s="137"/>
      <c r="CP2939" s="132"/>
      <c r="CQ2939" s="137"/>
    </row>
    <row r="2940" spans="91:95">
      <c r="CM2940" s="132"/>
      <c r="CN2940" s="132"/>
      <c r="CO2940" s="137"/>
      <c r="CP2940" s="132"/>
      <c r="CQ2940" s="137"/>
    </row>
    <row r="2941" spans="91:95">
      <c r="CM2941" s="132"/>
      <c r="CN2941" s="132"/>
      <c r="CO2941" s="137"/>
      <c r="CP2941" s="132"/>
      <c r="CQ2941" s="137"/>
    </row>
    <row r="2942" spans="91:95">
      <c r="CM2942" s="132"/>
      <c r="CN2942" s="132"/>
      <c r="CO2942" s="137"/>
      <c r="CP2942" s="132"/>
      <c r="CQ2942" s="137"/>
    </row>
    <row r="2943" spans="91:95">
      <c r="CM2943" s="132"/>
      <c r="CN2943" s="132"/>
      <c r="CO2943" s="137"/>
      <c r="CP2943" s="132"/>
      <c r="CQ2943" s="137"/>
    </row>
    <row r="2944" spans="91:95">
      <c r="CM2944" s="132"/>
      <c r="CN2944" s="132"/>
      <c r="CO2944" s="137"/>
      <c r="CP2944" s="132"/>
      <c r="CQ2944" s="137"/>
    </row>
    <row r="2945" spans="91:95">
      <c r="CM2945" s="132"/>
      <c r="CN2945" s="132"/>
      <c r="CO2945" s="137"/>
      <c r="CP2945" s="132"/>
      <c r="CQ2945" s="137"/>
    </row>
    <row r="2946" spans="91:95">
      <c r="CM2946" s="132"/>
      <c r="CN2946" s="132"/>
      <c r="CO2946" s="137"/>
      <c r="CP2946" s="132"/>
      <c r="CQ2946" s="137"/>
    </row>
    <row r="2947" spans="91:95">
      <c r="CM2947" s="132"/>
      <c r="CN2947" s="132"/>
      <c r="CO2947" s="137"/>
      <c r="CP2947" s="132"/>
      <c r="CQ2947" s="137"/>
    </row>
    <row r="2948" spans="91:95">
      <c r="CM2948" s="132"/>
      <c r="CN2948" s="132"/>
      <c r="CO2948" s="137"/>
      <c r="CP2948" s="132"/>
      <c r="CQ2948" s="137"/>
    </row>
    <row r="2949" spans="91:95">
      <c r="CM2949" s="132"/>
      <c r="CN2949" s="132"/>
      <c r="CO2949" s="137"/>
      <c r="CP2949" s="132"/>
      <c r="CQ2949" s="137"/>
    </row>
    <row r="2950" spans="91:95">
      <c r="CM2950" s="132"/>
      <c r="CN2950" s="132"/>
      <c r="CO2950" s="137"/>
      <c r="CP2950" s="132"/>
      <c r="CQ2950" s="137"/>
    </row>
    <row r="2951" spans="91:95">
      <c r="CM2951" s="132"/>
      <c r="CN2951" s="132"/>
      <c r="CO2951" s="137"/>
      <c r="CP2951" s="132"/>
      <c r="CQ2951" s="137"/>
    </row>
    <row r="2952" spans="91:95">
      <c r="CM2952" s="132"/>
      <c r="CN2952" s="132"/>
      <c r="CO2952" s="137"/>
      <c r="CP2952" s="132"/>
      <c r="CQ2952" s="137"/>
    </row>
    <row r="2953" spans="91:95">
      <c r="CM2953" s="132"/>
      <c r="CN2953" s="132"/>
      <c r="CO2953" s="137"/>
      <c r="CP2953" s="132"/>
      <c r="CQ2953" s="137"/>
    </row>
    <row r="2954" spans="91:95">
      <c r="CM2954" s="132"/>
      <c r="CN2954" s="132"/>
      <c r="CO2954" s="137"/>
      <c r="CP2954" s="132"/>
      <c r="CQ2954" s="137"/>
    </row>
    <row r="2955" spans="91:95">
      <c r="CM2955" s="132"/>
      <c r="CN2955" s="132"/>
      <c r="CO2955" s="137"/>
      <c r="CP2955" s="132"/>
      <c r="CQ2955" s="137"/>
    </row>
    <row r="2956" spans="91:95">
      <c r="CM2956" s="132"/>
      <c r="CN2956" s="132"/>
      <c r="CO2956" s="137"/>
      <c r="CP2956" s="132"/>
      <c r="CQ2956" s="137"/>
    </row>
    <row r="2957" spans="91:95">
      <c r="CM2957" s="132"/>
      <c r="CN2957" s="132"/>
      <c r="CO2957" s="137"/>
      <c r="CP2957" s="132"/>
      <c r="CQ2957" s="137"/>
    </row>
    <row r="2958" spans="91:95">
      <c r="CM2958" s="132"/>
      <c r="CN2958" s="132"/>
      <c r="CO2958" s="137"/>
      <c r="CP2958" s="132"/>
      <c r="CQ2958" s="137"/>
    </row>
    <row r="2959" spans="91:95">
      <c r="CM2959" s="132"/>
      <c r="CN2959" s="132"/>
      <c r="CO2959" s="137"/>
      <c r="CP2959" s="132"/>
      <c r="CQ2959" s="137"/>
    </row>
    <row r="2960" spans="91:95">
      <c r="CM2960" s="132"/>
      <c r="CN2960" s="132"/>
      <c r="CO2960" s="137"/>
      <c r="CP2960" s="132"/>
      <c r="CQ2960" s="137"/>
    </row>
    <row r="2961" spans="91:95">
      <c r="CM2961" s="132"/>
      <c r="CN2961" s="132"/>
      <c r="CO2961" s="137"/>
      <c r="CP2961" s="132"/>
      <c r="CQ2961" s="137"/>
    </row>
    <row r="2962" spans="91:95">
      <c r="CM2962" s="132"/>
      <c r="CN2962" s="132"/>
      <c r="CO2962" s="137"/>
      <c r="CP2962" s="132"/>
      <c r="CQ2962" s="137"/>
    </row>
    <row r="2963" spans="91:95">
      <c r="CM2963" s="132"/>
      <c r="CN2963" s="132"/>
      <c r="CO2963" s="137"/>
      <c r="CP2963" s="132"/>
      <c r="CQ2963" s="137"/>
    </row>
    <row r="2964" spans="91:95">
      <c r="CM2964" s="132"/>
      <c r="CN2964" s="132"/>
      <c r="CO2964" s="137"/>
      <c r="CP2964" s="132"/>
      <c r="CQ2964" s="137"/>
    </row>
    <row r="2965" spans="91:95">
      <c r="CM2965" s="132"/>
      <c r="CN2965" s="132"/>
      <c r="CO2965" s="137"/>
      <c r="CP2965" s="132"/>
      <c r="CQ2965" s="137"/>
    </row>
    <row r="2966" spans="91:95">
      <c r="CM2966" s="132"/>
      <c r="CN2966" s="132"/>
      <c r="CO2966" s="137"/>
      <c r="CP2966" s="132"/>
      <c r="CQ2966" s="137"/>
    </row>
    <row r="2967" spans="91:95">
      <c r="CM2967" s="132"/>
      <c r="CN2967" s="132"/>
      <c r="CO2967" s="137"/>
      <c r="CP2967" s="132"/>
      <c r="CQ2967" s="137"/>
    </row>
    <row r="2968" spans="91:95">
      <c r="CM2968" s="132"/>
      <c r="CN2968" s="132"/>
      <c r="CO2968" s="137"/>
      <c r="CP2968" s="132"/>
      <c r="CQ2968" s="137"/>
    </row>
    <row r="2969" spans="91:95">
      <c r="CM2969" s="132"/>
      <c r="CN2969" s="132"/>
      <c r="CO2969" s="137"/>
      <c r="CP2969" s="132"/>
      <c r="CQ2969" s="137"/>
    </row>
    <row r="2970" spans="91:95">
      <c r="CM2970" s="132"/>
      <c r="CN2970" s="132"/>
      <c r="CO2970" s="137"/>
      <c r="CP2970" s="132"/>
      <c r="CQ2970" s="137"/>
    </row>
    <row r="2971" spans="91:95">
      <c r="CM2971" s="132"/>
      <c r="CN2971" s="132"/>
      <c r="CO2971" s="137"/>
      <c r="CP2971" s="132"/>
      <c r="CQ2971" s="137"/>
    </row>
    <row r="2972" spans="91:95">
      <c r="CM2972" s="132"/>
      <c r="CN2972" s="132"/>
      <c r="CO2972" s="137"/>
      <c r="CP2972" s="132"/>
      <c r="CQ2972" s="137"/>
    </row>
    <row r="2973" spans="91:95">
      <c r="CM2973" s="132"/>
      <c r="CN2973" s="132"/>
      <c r="CO2973" s="137"/>
      <c r="CP2973" s="132"/>
      <c r="CQ2973" s="137"/>
    </row>
    <row r="2974" spans="91:95">
      <c r="CM2974" s="132"/>
      <c r="CN2974" s="132"/>
      <c r="CO2974" s="137"/>
      <c r="CP2974" s="132"/>
      <c r="CQ2974" s="137"/>
    </row>
    <row r="2975" spans="91:95">
      <c r="CM2975" s="132"/>
      <c r="CN2975" s="132"/>
      <c r="CO2975" s="137"/>
      <c r="CP2975" s="132"/>
      <c r="CQ2975" s="137"/>
    </row>
    <row r="2976" spans="91:95">
      <c r="CM2976" s="132"/>
      <c r="CN2976" s="132"/>
      <c r="CO2976" s="137"/>
      <c r="CP2976" s="132"/>
      <c r="CQ2976" s="137"/>
    </row>
    <row r="2977" spans="91:95">
      <c r="CM2977" s="132"/>
      <c r="CN2977" s="132"/>
      <c r="CO2977" s="137"/>
      <c r="CP2977" s="132"/>
      <c r="CQ2977" s="137"/>
    </row>
    <row r="2978" spans="91:95">
      <c r="CM2978" s="132"/>
      <c r="CN2978" s="132"/>
      <c r="CO2978" s="137"/>
      <c r="CP2978" s="132"/>
      <c r="CQ2978" s="137"/>
    </row>
    <row r="2979" spans="91:95">
      <c r="CM2979" s="132"/>
      <c r="CN2979" s="132"/>
      <c r="CO2979" s="137"/>
      <c r="CP2979" s="132"/>
      <c r="CQ2979" s="137"/>
    </row>
    <row r="2980" spans="91:95">
      <c r="CM2980" s="132"/>
      <c r="CN2980" s="132"/>
      <c r="CO2980" s="137"/>
      <c r="CP2980" s="132"/>
      <c r="CQ2980" s="137"/>
    </row>
    <row r="2981" spans="91:95">
      <c r="CM2981" s="132"/>
      <c r="CN2981" s="132"/>
      <c r="CO2981" s="137"/>
      <c r="CP2981" s="132"/>
      <c r="CQ2981" s="137"/>
    </row>
    <row r="2982" spans="91:95">
      <c r="CM2982" s="132"/>
      <c r="CN2982" s="132"/>
      <c r="CO2982" s="137"/>
      <c r="CP2982" s="132"/>
      <c r="CQ2982" s="137"/>
    </row>
    <row r="2983" spans="91:95">
      <c r="CM2983" s="132"/>
      <c r="CN2983" s="132"/>
      <c r="CO2983" s="137"/>
      <c r="CP2983" s="132"/>
      <c r="CQ2983" s="137"/>
    </row>
    <row r="2984" spans="91:95">
      <c r="CM2984" s="132"/>
      <c r="CN2984" s="132"/>
      <c r="CO2984" s="137"/>
      <c r="CP2984" s="132"/>
      <c r="CQ2984" s="137"/>
    </row>
    <row r="2985" spans="91:95">
      <c r="CM2985" s="132"/>
      <c r="CN2985" s="132"/>
      <c r="CO2985" s="137"/>
      <c r="CP2985" s="132"/>
      <c r="CQ2985" s="137"/>
    </row>
    <row r="2986" spans="91:95">
      <c r="CM2986" s="132"/>
      <c r="CN2986" s="132"/>
      <c r="CO2986" s="137"/>
      <c r="CP2986" s="132"/>
      <c r="CQ2986" s="137"/>
    </row>
    <row r="2987" spans="91:95">
      <c r="CM2987" s="132"/>
      <c r="CN2987" s="132"/>
      <c r="CO2987" s="137"/>
      <c r="CP2987" s="132"/>
      <c r="CQ2987" s="137"/>
    </row>
    <row r="2988" spans="91:95">
      <c r="CM2988" s="132"/>
      <c r="CN2988" s="132"/>
      <c r="CO2988" s="137"/>
      <c r="CP2988" s="132"/>
      <c r="CQ2988" s="137"/>
    </row>
    <row r="2989" spans="91:95">
      <c r="CM2989" s="132"/>
      <c r="CN2989" s="132"/>
      <c r="CO2989" s="137"/>
      <c r="CP2989" s="132"/>
      <c r="CQ2989" s="137"/>
    </row>
    <row r="2990" spans="91:95">
      <c r="CM2990" s="132"/>
      <c r="CN2990" s="132"/>
      <c r="CO2990" s="137"/>
      <c r="CP2990" s="132"/>
      <c r="CQ2990" s="137"/>
    </row>
    <row r="2991" spans="91:95">
      <c r="CM2991" s="132"/>
      <c r="CN2991" s="132"/>
      <c r="CO2991" s="137"/>
      <c r="CP2991" s="132"/>
      <c r="CQ2991" s="137"/>
    </row>
    <row r="2992" spans="91:95">
      <c r="CM2992" s="132"/>
      <c r="CN2992" s="132"/>
      <c r="CO2992" s="137"/>
      <c r="CP2992" s="132"/>
      <c r="CQ2992" s="137"/>
    </row>
    <row r="2993" spans="91:95">
      <c r="CM2993" s="132"/>
      <c r="CN2993" s="132"/>
      <c r="CO2993" s="137"/>
      <c r="CP2993" s="132"/>
      <c r="CQ2993" s="137"/>
    </row>
    <row r="2994" spans="91:95">
      <c r="CM2994" s="132"/>
      <c r="CN2994" s="132"/>
      <c r="CO2994" s="137"/>
      <c r="CP2994" s="132"/>
      <c r="CQ2994" s="137"/>
    </row>
    <row r="2995" spans="91:95">
      <c r="CM2995" s="132"/>
      <c r="CN2995" s="132"/>
      <c r="CO2995" s="137"/>
      <c r="CP2995" s="132"/>
      <c r="CQ2995" s="137"/>
    </row>
    <row r="2996" spans="91:95">
      <c r="CM2996" s="132"/>
      <c r="CN2996" s="132"/>
      <c r="CO2996" s="137"/>
      <c r="CP2996" s="132"/>
      <c r="CQ2996" s="137"/>
    </row>
    <row r="2997" spans="91:95">
      <c r="CM2997" s="132"/>
      <c r="CN2997" s="132"/>
      <c r="CO2997" s="137"/>
      <c r="CP2997" s="132"/>
      <c r="CQ2997" s="137"/>
    </row>
    <row r="2998" spans="91:95">
      <c r="CM2998" s="132"/>
      <c r="CN2998" s="132"/>
      <c r="CO2998" s="137"/>
      <c r="CP2998" s="132"/>
      <c r="CQ2998" s="137"/>
    </row>
    <row r="2999" spans="91:95">
      <c r="CM2999" s="132"/>
      <c r="CN2999" s="132"/>
      <c r="CO2999" s="137"/>
      <c r="CP2999" s="132"/>
      <c r="CQ2999" s="137"/>
    </row>
    <row r="3000" spans="91:95">
      <c r="CM3000" s="132"/>
      <c r="CN3000" s="132"/>
      <c r="CO3000" s="137"/>
      <c r="CP3000" s="132"/>
      <c r="CQ3000" s="137"/>
    </row>
    <row r="3001" spans="91:95">
      <c r="CM3001" s="132"/>
      <c r="CN3001" s="132"/>
      <c r="CO3001" s="137"/>
      <c r="CP3001" s="132"/>
      <c r="CQ3001" s="137"/>
    </row>
    <row r="3002" spans="91:95">
      <c r="CM3002" s="132"/>
      <c r="CN3002" s="132"/>
      <c r="CO3002" s="137"/>
      <c r="CP3002" s="132"/>
      <c r="CQ3002" s="137"/>
    </row>
    <row r="3003" spans="91:95">
      <c r="CM3003" s="132"/>
      <c r="CN3003" s="132"/>
      <c r="CO3003" s="137"/>
      <c r="CP3003" s="132"/>
      <c r="CQ3003" s="137"/>
    </row>
    <row r="3004" spans="91:95">
      <c r="CM3004" s="132"/>
      <c r="CN3004" s="132"/>
      <c r="CO3004" s="137"/>
      <c r="CP3004" s="132"/>
      <c r="CQ3004" s="137"/>
    </row>
    <row r="3005" spans="91:95">
      <c r="CM3005" s="132"/>
      <c r="CN3005" s="132"/>
      <c r="CO3005" s="137"/>
      <c r="CP3005" s="132"/>
      <c r="CQ3005" s="137"/>
    </row>
    <row r="3006" spans="91:95">
      <c r="CM3006" s="132"/>
      <c r="CN3006" s="132"/>
      <c r="CO3006" s="137"/>
      <c r="CP3006" s="132"/>
      <c r="CQ3006" s="137"/>
    </row>
    <row r="3007" spans="91:95">
      <c r="CM3007" s="132"/>
      <c r="CN3007" s="132"/>
      <c r="CO3007" s="137"/>
      <c r="CP3007" s="132"/>
      <c r="CQ3007" s="137"/>
    </row>
    <row r="3008" spans="91:95">
      <c r="CM3008" s="132"/>
      <c r="CN3008" s="132"/>
      <c r="CO3008" s="137"/>
      <c r="CP3008" s="132"/>
      <c r="CQ3008" s="137"/>
    </row>
    <row r="3009" spans="91:95">
      <c r="CM3009" s="132"/>
      <c r="CN3009" s="132"/>
      <c r="CO3009" s="137"/>
      <c r="CP3009" s="132"/>
      <c r="CQ3009" s="137"/>
    </row>
    <row r="3010" spans="91:95">
      <c r="CM3010" s="132"/>
      <c r="CN3010" s="132"/>
      <c r="CO3010" s="137"/>
      <c r="CP3010" s="132"/>
      <c r="CQ3010" s="137"/>
    </row>
    <row r="3011" spans="91:95">
      <c r="CM3011" s="132"/>
      <c r="CN3011" s="132"/>
      <c r="CO3011" s="137"/>
      <c r="CP3011" s="132"/>
      <c r="CQ3011" s="137"/>
    </row>
    <row r="3012" spans="91:95">
      <c r="CM3012" s="132"/>
      <c r="CN3012" s="132"/>
      <c r="CO3012" s="137"/>
      <c r="CP3012" s="132"/>
      <c r="CQ3012" s="137"/>
    </row>
    <row r="3013" spans="91:95">
      <c r="CM3013" s="132"/>
      <c r="CN3013" s="132"/>
      <c r="CO3013" s="137"/>
      <c r="CP3013" s="132"/>
      <c r="CQ3013" s="137"/>
    </row>
    <row r="3014" spans="91:95">
      <c r="CM3014" s="132"/>
      <c r="CN3014" s="132"/>
      <c r="CO3014" s="137"/>
      <c r="CP3014" s="132"/>
      <c r="CQ3014" s="137"/>
    </row>
    <row r="3015" spans="91:95">
      <c r="CM3015" s="132"/>
      <c r="CN3015" s="132"/>
      <c r="CO3015" s="137"/>
      <c r="CP3015" s="132"/>
      <c r="CQ3015" s="137"/>
    </row>
    <row r="3016" spans="91:95">
      <c r="CM3016" s="132"/>
      <c r="CN3016" s="132"/>
      <c r="CO3016" s="137"/>
      <c r="CP3016" s="132"/>
      <c r="CQ3016" s="137"/>
    </row>
    <row r="3017" spans="91:95">
      <c r="CM3017" s="132"/>
      <c r="CN3017" s="132"/>
      <c r="CO3017" s="137"/>
      <c r="CP3017" s="132"/>
      <c r="CQ3017" s="137"/>
    </row>
    <row r="3018" spans="91:95">
      <c r="CM3018" s="132"/>
      <c r="CN3018" s="132"/>
      <c r="CO3018" s="137"/>
      <c r="CP3018" s="132"/>
      <c r="CQ3018" s="137"/>
    </row>
    <row r="3019" spans="91:95">
      <c r="CM3019" s="132"/>
      <c r="CN3019" s="132"/>
      <c r="CO3019" s="137"/>
      <c r="CP3019" s="132"/>
      <c r="CQ3019" s="137"/>
    </row>
    <row r="3020" spans="91:95">
      <c r="CM3020" s="132"/>
      <c r="CN3020" s="132"/>
      <c r="CO3020" s="137"/>
      <c r="CP3020" s="132"/>
      <c r="CQ3020" s="137"/>
    </row>
    <row r="3021" spans="91:95">
      <c r="CM3021" s="132"/>
      <c r="CN3021" s="132"/>
      <c r="CO3021" s="137"/>
      <c r="CP3021" s="132"/>
      <c r="CQ3021" s="137"/>
    </row>
    <row r="3022" spans="91:95">
      <c r="CM3022" s="132"/>
      <c r="CN3022" s="132"/>
      <c r="CO3022" s="137"/>
      <c r="CP3022" s="132"/>
      <c r="CQ3022" s="137"/>
    </row>
    <row r="3023" spans="91:95">
      <c r="CM3023" s="132"/>
      <c r="CN3023" s="132"/>
      <c r="CO3023" s="137"/>
      <c r="CP3023" s="132"/>
      <c r="CQ3023" s="137"/>
    </row>
    <row r="3024" spans="91:95">
      <c r="CM3024" s="132"/>
      <c r="CN3024" s="132"/>
      <c r="CO3024" s="137"/>
      <c r="CP3024" s="132"/>
      <c r="CQ3024" s="137"/>
    </row>
    <row r="3025" spans="91:95">
      <c r="CM3025" s="132"/>
      <c r="CN3025" s="132"/>
      <c r="CO3025" s="137"/>
      <c r="CP3025" s="132"/>
      <c r="CQ3025" s="137"/>
    </row>
    <row r="3026" spans="91:95">
      <c r="CM3026" s="132"/>
      <c r="CN3026" s="132"/>
      <c r="CO3026" s="137"/>
      <c r="CP3026" s="132"/>
      <c r="CQ3026" s="137"/>
    </row>
    <row r="3027" spans="91:95">
      <c r="CM3027" s="132"/>
      <c r="CN3027" s="132"/>
      <c r="CO3027" s="137"/>
      <c r="CP3027" s="132"/>
      <c r="CQ3027" s="137"/>
    </row>
    <row r="3028" spans="91:95">
      <c r="CM3028" s="132"/>
      <c r="CN3028" s="132"/>
      <c r="CO3028" s="137"/>
      <c r="CP3028" s="132"/>
      <c r="CQ3028" s="137"/>
    </row>
    <row r="3029" spans="91:95">
      <c r="CM3029" s="132"/>
      <c r="CN3029" s="132"/>
      <c r="CO3029" s="137"/>
      <c r="CP3029" s="132"/>
      <c r="CQ3029" s="137"/>
    </row>
    <row r="3030" spans="91:95">
      <c r="CM3030" s="132"/>
      <c r="CN3030" s="132"/>
      <c r="CO3030" s="137"/>
      <c r="CP3030" s="132"/>
      <c r="CQ3030" s="137"/>
    </row>
    <row r="3031" spans="91:95">
      <c r="CM3031" s="132"/>
      <c r="CN3031" s="132"/>
      <c r="CO3031" s="137"/>
      <c r="CP3031" s="132"/>
      <c r="CQ3031" s="137"/>
    </row>
    <row r="3032" spans="91:95">
      <c r="CM3032" s="132"/>
      <c r="CN3032" s="132"/>
      <c r="CO3032" s="137"/>
      <c r="CP3032" s="132"/>
      <c r="CQ3032" s="137"/>
    </row>
    <row r="3033" spans="91:95">
      <c r="CM3033" s="132"/>
      <c r="CN3033" s="132"/>
      <c r="CO3033" s="137"/>
      <c r="CP3033" s="132"/>
      <c r="CQ3033" s="137"/>
    </row>
    <row r="3034" spans="91:95">
      <c r="CM3034" s="132"/>
      <c r="CN3034" s="132"/>
      <c r="CO3034" s="137"/>
      <c r="CP3034" s="132"/>
      <c r="CQ3034" s="137"/>
    </row>
    <row r="3035" spans="91:95">
      <c r="CM3035" s="132"/>
      <c r="CN3035" s="132"/>
      <c r="CO3035" s="137"/>
      <c r="CP3035" s="132"/>
      <c r="CQ3035" s="137"/>
    </row>
    <row r="3036" spans="91:95">
      <c r="CM3036" s="132"/>
      <c r="CN3036" s="132"/>
      <c r="CO3036" s="137"/>
      <c r="CP3036" s="132"/>
      <c r="CQ3036" s="137"/>
    </row>
    <row r="3037" spans="91:95">
      <c r="CM3037" s="132"/>
      <c r="CN3037" s="132"/>
      <c r="CO3037" s="137"/>
      <c r="CP3037" s="132"/>
      <c r="CQ3037" s="137"/>
    </row>
    <row r="3038" spans="91:95">
      <c r="CM3038" s="132"/>
      <c r="CN3038" s="132"/>
      <c r="CO3038" s="137"/>
      <c r="CP3038" s="132"/>
      <c r="CQ3038" s="137"/>
    </row>
    <row r="3039" spans="91:95">
      <c r="CM3039" s="132"/>
      <c r="CN3039" s="132"/>
      <c r="CO3039" s="137"/>
      <c r="CP3039" s="132"/>
      <c r="CQ3039" s="137"/>
    </row>
    <row r="3040" spans="91:95">
      <c r="CM3040" s="132"/>
      <c r="CN3040" s="132"/>
      <c r="CO3040" s="137"/>
      <c r="CP3040" s="132"/>
      <c r="CQ3040" s="137"/>
    </row>
    <row r="3041" spans="91:95">
      <c r="CM3041" s="132"/>
      <c r="CN3041" s="132"/>
      <c r="CO3041" s="137"/>
      <c r="CP3041" s="132"/>
      <c r="CQ3041" s="137"/>
    </row>
    <row r="3042" spans="91:95">
      <c r="CM3042" s="132"/>
      <c r="CN3042" s="132"/>
      <c r="CO3042" s="137"/>
      <c r="CP3042" s="132"/>
      <c r="CQ3042" s="137"/>
    </row>
    <row r="3043" spans="91:95">
      <c r="CM3043" s="132"/>
      <c r="CN3043" s="132"/>
      <c r="CO3043" s="137"/>
      <c r="CP3043" s="132"/>
      <c r="CQ3043" s="137"/>
    </row>
    <row r="3044" spans="91:95">
      <c r="CM3044" s="132"/>
      <c r="CN3044" s="132"/>
      <c r="CO3044" s="137"/>
      <c r="CP3044" s="132"/>
      <c r="CQ3044" s="137"/>
    </row>
    <row r="3045" spans="91:95">
      <c r="CM3045" s="132"/>
      <c r="CN3045" s="132"/>
      <c r="CO3045" s="137"/>
      <c r="CP3045" s="132"/>
      <c r="CQ3045" s="137"/>
    </row>
    <row r="3046" spans="91:95">
      <c r="CM3046" s="132"/>
      <c r="CN3046" s="132"/>
      <c r="CO3046" s="137"/>
      <c r="CP3046" s="132"/>
      <c r="CQ3046" s="137"/>
    </row>
    <row r="3047" spans="91:95">
      <c r="CM3047" s="132"/>
      <c r="CN3047" s="132"/>
      <c r="CO3047" s="137"/>
      <c r="CP3047" s="132"/>
      <c r="CQ3047" s="137"/>
    </row>
    <row r="3048" spans="91:95">
      <c r="CM3048" s="132"/>
      <c r="CN3048" s="132"/>
      <c r="CO3048" s="137"/>
      <c r="CP3048" s="132"/>
      <c r="CQ3048" s="137"/>
    </row>
    <row r="3049" spans="91:95">
      <c r="CM3049" s="132"/>
      <c r="CN3049" s="132"/>
      <c r="CO3049" s="137"/>
      <c r="CP3049" s="132"/>
      <c r="CQ3049" s="137"/>
    </row>
    <row r="3050" spans="91:95">
      <c r="CM3050" s="132"/>
      <c r="CN3050" s="132"/>
      <c r="CO3050" s="137"/>
      <c r="CP3050" s="132"/>
      <c r="CQ3050" s="137"/>
    </row>
    <row r="3051" spans="91:95">
      <c r="CM3051" s="132"/>
      <c r="CN3051" s="132"/>
      <c r="CO3051" s="137"/>
      <c r="CP3051" s="132"/>
      <c r="CQ3051" s="137"/>
    </row>
    <row r="3052" spans="91:95">
      <c r="CM3052" s="132"/>
      <c r="CN3052" s="132"/>
      <c r="CO3052" s="137"/>
      <c r="CP3052" s="132"/>
      <c r="CQ3052" s="137"/>
    </row>
    <row r="3053" spans="91:95">
      <c r="CM3053" s="132"/>
      <c r="CN3053" s="132"/>
      <c r="CO3053" s="137"/>
      <c r="CP3053" s="132"/>
      <c r="CQ3053" s="137"/>
    </row>
    <row r="3054" spans="91:95">
      <c r="CM3054" s="132"/>
      <c r="CN3054" s="132"/>
      <c r="CO3054" s="137"/>
      <c r="CP3054" s="132"/>
      <c r="CQ3054" s="137"/>
    </row>
    <row r="3055" spans="91:95">
      <c r="CM3055" s="132"/>
      <c r="CN3055" s="132"/>
      <c r="CO3055" s="137"/>
      <c r="CP3055" s="132"/>
      <c r="CQ3055" s="137"/>
    </row>
    <row r="3056" spans="91:95">
      <c r="CM3056" s="132"/>
      <c r="CN3056" s="132"/>
      <c r="CO3056" s="137"/>
      <c r="CP3056" s="132"/>
      <c r="CQ3056" s="137"/>
    </row>
    <row r="3057" spans="91:95">
      <c r="CM3057" s="132"/>
      <c r="CN3057" s="132"/>
      <c r="CO3057" s="137"/>
      <c r="CP3057" s="132"/>
      <c r="CQ3057" s="137"/>
    </row>
    <row r="3058" spans="91:95">
      <c r="CM3058" s="132"/>
      <c r="CN3058" s="132"/>
      <c r="CO3058" s="137"/>
      <c r="CP3058" s="132"/>
      <c r="CQ3058" s="137"/>
    </row>
    <row r="3059" spans="91:95">
      <c r="CM3059" s="132"/>
      <c r="CN3059" s="132"/>
      <c r="CO3059" s="137"/>
      <c r="CP3059" s="132"/>
      <c r="CQ3059" s="137"/>
    </row>
    <row r="3060" spans="91:95">
      <c r="CM3060" s="132"/>
      <c r="CN3060" s="132"/>
      <c r="CO3060" s="137"/>
      <c r="CP3060" s="132"/>
      <c r="CQ3060" s="137"/>
    </row>
    <row r="3061" spans="91:95">
      <c r="CM3061" s="132"/>
      <c r="CN3061" s="132"/>
      <c r="CO3061" s="137"/>
      <c r="CP3061" s="132"/>
      <c r="CQ3061" s="137"/>
    </row>
    <row r="3062" spans="91:95">
      <c r="CM3062" s="132"/>
      <c r="CN3062" s="132"/>
      <c r="CO3062" s="137"/>
      <c r="CP3062" s="132"/>
      <c r="CQ3062" s="137"/>
    </row>
    <row r="3063" spans="91:95">
      <c r="CM3063" s="132"/>
      <c r="CN3063" s="132"/>
      <c r="CO3063" s="137"/>
      <c r="CP3063" s="132"/>
      <c r="CQ3063" s="137"/>
    </row>
    <row r="3064" spans="91:95">
      <c r="CM3064" s="132"/>
      <c r="CN3064" s="132"/>
      <c r="CO3064" s="137"/>
      <c r="CP3064" s="132"/>
      <c r="CQ3064" s="137"/>
    </row>
    <row r="3065" spans="91:95">
      <c r="CM3065" s="132"/>
      <c r="CN3065" s="132"/>
      <c r="CO3065" s="137"/>
      <c r="CP3065" s="132"/>
      <c r="CQ3065" s="137"/>
    </row>
    <row r="3066" spans="91:95">
      <c r="CM3066" s="132"/>
      <c r="CN3066" s="132"/>
      <c r="CO3066" s="137"/>
      <c r="CP3066" s="132"/>
      <c r="CQ3066" s="137"/>
    </row>
    <row r="3067" spans="91:95">
      <c r="CM3067" s="132"/>
      <c r="CN3067" s="132"/>
      <c r="CO3067" s="137"/>
      <c r="CP3067" s="132"/>
      <c r="CQ3067" s="137"/>
    </row>
    <row r="3068" spans="91:95">
      <c r="CM3068" s="132"/>
      <c r="CN3068" s="132"/>
      <c r="CO3068" s="137"/>
      <c r="CP3068" s="132"/>
      <c r="CQ3068" s="137"/>
    </row>
    <row r="3069" spans="91:95">
      <c r="CM3069" s="132"/>
      <c r="CN3069" s="132"/>
      <c r="CO3069" s="137"/>
      <c r="CP3069" s="132"/>
      <c r="CQ3069" s="137"/>
    </row>
    <row r="3070" spans="91:95">
      <c r="CM3070" s="132"/>
      <c r="CN3070" s="132"/>
      <c r="CO3070" s="137"/>
      <c r="CP3070" s="132"/>
      <c r="CQ3070" s="137"/>
    </row>
    <row r="3071" spans="91:95">
      <c r="CM3071" s="132"/>
      <c r="CN3071" s="132"/>
      <c r="CO3071" s="137"/>
      <c r="CP3071" s="132"/>
      <c r="CQ3071" s="137"/>
    </row>
    <row r="3072" spans="91:95">
      <c r="CM3072" s="132"/>
      <c r="CN3072" s="132"/>
      <c r="CO3072" s="137"/>
      <c r="CP3072" s="132"/>
      <c r="CQ3072" s="137"/>
    </row>
    <row r="3073" spans="91:95">
      <c r="CM3073" s="132"/>
      <c r="CN3073" s="132"/>
      <c r="CO3073" s="137"/>
      <c r="CP3073" s="132"/>
      <c r="CQ3073" s="137"/>
    </row>
    <row r="3074" spans="91:95">
      <c r="CM3074" s="132"/>
      <c r="CN3074" s="132"/>
      <c r="CO3074" s="137"/>
      <c r="CP3074" s="132"/>
      <c r="CQ3074" s="137"/>
    </row>
    <row r="3075" spans="91:95">
      <c r="CM3075" s="132"/>
      <c r="CN3075" s="132"/>
      <c r="CO3075" s="137"/>
      <c r="CP3075" s="132"/>
      <c r="CQ3075" s="137"/>
    </row>
    <row r="3076" spans="91:95">
      <c r="CM3076" s="132"/>
      <c r="CN3076" s="132"/>
      <c r="CO3076" s="137"/>
      <c r="CP3076" s="132"/>
      <c r="CQ3076" s="137"/>
    </row>
    <row r="3077" spans="91:95">
      <c r="CM3077" s="132"/>
      <c r="CN3077" s="132"/>
      <c r="CO3077" s="137"/>
      <c r="CP3077" s="132"/>
      <c r="CQ3077" s="137"/>
    </row>
    <row r="3078" spans="91:95">
      <c r="CM3078" s="132"/>
      <c r="CN3078" s="132"/>
      <c r="CO3078" s="137"/>
      <c r="CP3078" s="132"/>
      <c r="CQ3078" s="137"/>
    </row>
    <row r="3079" spans="91:95">
      <c r="CM3079" s="132"/>
      <c r="CN3079" s="132"/>
      <c r="CO3079" s="137"/>
      <c r="CP3079" s="132"/>
      <c r="CQ3079" s="137"/>
    </row>
    <row r="3080" spans="91:95">
      <c r="CM3080" s="132"/>
      <c r="CN3080" s="132"/>
      <c r="CO3080" s="137"/>
      <c r="CP3080" s="132"/>
      <c r="CQ3080" s="137"/>
    </row>
    <row r="3081" spans="91:95">
      <c r="CM3081" s="132"/>
      <c r="CN3081" s="132"/>
      <c r="CO3081" s="137"/>
      <c r="CP3081" s="132"/>
      <c r="CQ3081" s="137"/>
    </row>
    <row r="3082" spans="91:95">
      <c r="CM3082" s="132"/>
      <c r="CN3082" s="132"/>
      <c r="CO3082" s="137"/>
      <c r="CP3082" s="132"/>
      <c r="CQ3082" s="137"/>
    </row>
    <row r="3083" spans="91:95">
      <c r="CM3083" s="132"/>
      <c r="CN3083" s="132"/>
      <c r="CO3083" s="137"/>
      <c r="CP3083" s="132"/>
      <c r="CQ3083" s="137"/>
    </row>
    <row r="3084" spans="91:95">
      <c r="CM3084" s="132"/>
      <c r="CN3084" s="132"/>
      <c r="CO3084" s="137"/>
      <c r="CP3084" s="132"/>
      <c r="CQ3084" s="137"/>
    </row>
    <row r="3085" spans="91:95">
      <c r="CM3085" s="132"/>
      <c r="CN3085" s="132"/>
      <c r="CO3085" s="137"/>
      <c r="CP3085" s="132"/>
      <c r="CQ3085" s="137"/>
    </row>
    <row r="3086" spans="91:95">
      <c r="CM3086" s="132"/>
      <c r="CN3086" s="132"/>
      <c r="CO3086" s="137"/>
      <c r="CP3086" s="132"/>
      <c r="CQ3086" s="137"/>
    </row>
    <row r="3087" spans="91:95">
      <c r="CM3087" s="132"/>
      <c r="CN3087" s="132"/>
      <c r="CO3087" s="137"/>
      <c r="CP3087" s="132"/>
      <c r="CQ3087" s="137"/>
    </row>
    <row r="3088" spans="91:95">
      <c r="CM3088" s="132"/>
      <c r="CN3088" s="132"/>
      <c r="CO3088" s="137"/>
      <c r="CP3088" s="132"/>
      <c r="CQ3088" s="137"/>
    </row>
    <row r="3089" spans="91:95">
      <c r="CM3089" s="132"/>
      <c r="CN3089" s="132"/>
      <c r="CO3089" s="137"/>
      <c r="CP3089" s="132"/>
      <c r="CQ3089" s="137"/>
    </row>
    <row r="3090" spans="91:95">
      <c r="CM3090" s="132"/>
      <c r="CN3090" s="132"/>
      <c r="CO3090" s="137"/>
      <c r="CP3090" s="132"/>
      <c r="CQ3090" s="137"/>
    </row>
    <row r="3091" spans="91:95">
      <c r="CM3091" s="132"/>
      <c r="CN3091" s="132"/>
      <c r="CO3091" s="137"/>
      <c r="CP3091" s="132"/>
      <c r="CQ3091" s="137"/>
    </row>
    <row r="3092" spans="91:95">
      <c r="CM3092" s="132"/>
      <c r="CN3092" s="132"/>
      <c r="CO3092" s="137"/>
      <c r="CP3092" s="132"/>
      <c r="CQ3092" s="137"/>
    </row>
    <row r="3093" spans="91:95">
      <c r="CM3093" s="132"/>
      <c r="CN3093" s="132"/>
      <c r="CO3093" s="137"/>
      <c r="CP3093" s="132"/>
      <c r="CQ3093" s="137"/>
    </row>
    <row r="3094" spans="91:95">
      <c r="CM3094" s="132"/>
      <c r="CN3094" s="132"/>
      <c r="CO3094" s="137"/>
      <c r="CP3094" s="132"/>
      <c r="CQ3094" s="137"/>
    </row>
    <row r="3095" spans="91:95">
      <c r="CM3095" s="132"/>
      <c r="CN3095" s="132"/>
      <c r="CO3095" s="137"/>
      <c r="CP3095" s="132"/>
      <c r="CQ3095" s="137"/>
    </row>
    <row r="3096" spans="91:95">
      <c r="CM3096" s="132"/>
      <c r="CN3096" s="132"/>
      <c r="CO3096" s="137"/>
      <c r="CP3096" s="132"/>
      <c r="CQ3096" s="137"/>
    </row>
    <row r="3097" spans="91:95">
      <c r="CM3097" s="132"/>
      <c r="CN3097" s="132"/>
      <c r="CO3097" s="137"/>
      <c r="CP3097" s="132"/>
      <c r="CQ3097" s="137"/>
    </row>
    <row r="3098" spans="91:95">
      <c r="CM3098" s="132"/>
      <c r="CN3098" s="132"/>
      <c r="CO3098" s="137"/>
      <c r="CP3098" s="132"/>
      <c r="CQ3098" s="137"/>
    </row>
    <row r="3099" spans="91:95">
      <c r="CM3099" s="132"/>
      <c r="CN3099" s="132"/>
      <c r="CO3099" s="137"/>
      <c r="CP3099" s="132"/>
      <c r="CQ3099" s="137"/>
    </row>
    <row r="3100" spans="91:95">
      <c r="CM3100" s="132"/>
      <c r="CN3100" s="132"/>
      <c r="CO3100" s="137"/>
      <c r="CP3100" s="132"/>
      <c r="CQ3100" s="137"/>
    </row>
    <row r="3101" spans="91:95">
      <c r="CM3101" s="132"/>
      <c r="CN3101" s="132"/>
      <c r="CO3101" s="137"/>
      <c r="CP3101" s="132"/>
      <c r="CQ3101" s="137"/>
    </row>
    <row r="3102" spans="91:95">
      <c r="CM3102" s="132"/>
      <c r="CN3102" s="132"/>
      <c r="CO3102" s="137"/>
      <c r="CP3102" s="132"/>
      <c r="CQ3102" s="137"/>
    </row>
    <row r="3103" spans="91:95">
      <c r="CM3103" s="132"/>
      <c r="CN3103" s="132"/>
      <c r="CO3103" s="137"/>
      <c r="CP3103" s="132"/>
      <c r="CQ3103" s="137"/>
    </row>
    <row r="3104" spans="91:95">
      <c r="CM3104" s="132"/>
      <c r="CN3104" s="132"/>
      <c r="CO3104" s="137"/>
      <c r="CP3104" s="132"/>
      <c r="CQ3104" s="137"/>
    </row>
    <row r="3105" spans="91:95">
      <c r="CM3105" s="132"/>
      <c r="CN3105" s="132"/>
      <c r="CO3105" s="137"/>
      <c r="CP3105" s="132"/>
      <c r="CQ3105" s="137"/>
    </row>
    <row r="3106" spans="91:95">
      <c r="CM3106" s="132"/>
      <c r="CN3106" s="132"/>
      <c r="CO3106" s="137"/>
      <c r="CP3106" s="132"/>
      <c r="CQ3106" s="137"/>
    </row>
    <row r="3107" spans="91:95">
      <c r="CM3107" s="132"/>
      <c r="CN3107" s="132"/>
      <c r="CO3107" s="137"/>
      <c r="CP3107" s="132"/>
      <c r="CQ3107" s="137"/>
    </row>
    <row r="3108" spans="91:95">
      <c r="CM3108" s="132"/>
      <c r="CN3108" s="132"/>
      <c r="CO3108" s="137"/>
      <c r="CP3108" s="132"/>
      <c r="CQ3108" s="137"/>
    </row>
    <row r="3109" spans="91:95">
      <c r="CM3109" s="132"/>
      <c r="CN3109" s="132"/>
      <c r="CO3109" s="137"/>
      <c r="CP3109" s="132"/>
      <c r="CQ3109" s="137"/>
    </row>
    <row r="3110" spans="91:95">
      <c r="CM3110" s="132"/>
      <c r="CN3110" s="132"/>
      <c r="CO3110" s="137"/>
      <c r="CP3110" s="132"/>
      <c r="CQ3110" s="137"/>
    </row>
    <row r="3111" spans="91:95">
      <c r="CM3111" s="132"/>
      <c r="CN3111" s="132"/>
      <c r="CO3111" s="137"/>
      <c r="CP3111" s="132"/>
      <c r="CQ3111" s="137"/>
    </row>
    <row r="3112" spans="91:95">
      <c r="CM3112" s="132"/>
      <c r="CN3112" s="132"/>
      <c r="CO3112" s="137"/>
      <c r="CP3112" s="132"/>
      <c r="CQ3112" s="137"/>
    </row>
    <row r="3113" spans="91:95">
      <c r="CM3113" s="132"/>
      <c r="CN3113" s="132"/>
      <c r="CO3113" s="137"/>
      <c r="CP3113" s="132"/>
      <c r="CQ3113" s="137"/>
    </row>
    <row r="3114" spans="91:95">
      <c r="CM3114" s="132"/>
      <c r="CN3114" s="132"/>
      <c r="CO3114" s="137"/>
      <c r="CP3114" s="132"/>
      <c r="CQ3114" s="137"/>
    </row>
    <row r="3115" spans="91:95">
      <c r="CM3115" s="132"/>
      <c r="CN3115" s="132"/>
      <c r="CO3115" s="137"/>
      <c r="CP3115" s="132"/>
      <c r="CQ3115" s="137"/>
    </row>
    <row r="3116" spans="91:95">
      <c r="CM3116" s="132"/>
      <c r="CN3116" s="132"/>
      <c r="CO3116" s="137"/>
      <c r="CP3116" s="132"/>
      <c r="CQ3116" s="137"/>
    </row>
    <row r="3117" spans="91:95">
      <c r="CM3117" s="132"/>
      <c r="CN3117" s="132"/>
      <c r="CO3117" s="137"/>
      <c r="CP3117" s="132"/>
      <c r="CQ3117" s="137"/>
    </row>
    <row r="3118" spans="91:95">
      <c r="CM3118" s="132"/>
      <c r="CN3118" s="132"/>
      <c r="CO3118" s="137"/>
      <c r="CP3118" s="132"/>
      <c r="CQ3118" s="137"/>
    </row>
    <row r="3119" spans="91:95">
      <c r="CM3119" s="132"/>
      <c r="CN3119" s="132"/>
      <c r="CO3119" s="137"/>
      <c r="CP3119" s="132"/>
      <c r="CQ3119" s="137"/>
    </row>
    <row r="3120" spans="91:95">
      <c r="CM3120" s="132"/>
      <c r="CN3120" s="132"/>
      <c r="CO3120" s="137"/>
      <c r="CP3120" s="132"/>
      <c r="CQ3120" s="137"/>
    </row>
    <row r="3121" spans="91:95">
      <c r="CM3121" s="132"/>
      <c r="CN3121" s="132"/>
      <c r="CO3121" s="137"/>
      <c r="CP3121" s="132"/>
      <c r="CQ3121" s="137"/>
    </row>
    <row r="3122" spans="91:95">
      <c r="CM3122" s="132"/>
      <c r="CN3122" s="132"/>
      <c r="CO3122" s="137"/>
      <c r="CP3122" s="132"/>
      <c r="CQ3122" s="137"/>
    </row>
    <row r="3123" spans="91:95">
      <c r="CM3123" s="132"/>
      <c r="CN3123" s="132"/>
      <c r="CO3123" s="137"/>
      <c r="CP3123" s="132"/>
      <c r="CQ3123" s="137"/>
    </row>
    <row r="3124" spans="91:95">
      <c r="CM3124" s="132"/>
      <c r="CN3124" s="132"/>
      <c r="CO3124" s="137"/>
      <c r="CP3124" s="132"/>
      <c r="CQ3124" s="137"/>
    </row>
    <row r="3125" spans="91:95">
      <c r="CM3125" s="132"/>
      <c r="CN3125" s="132"/>
      <c r="CO3125" s="137"/>
      <c r="CP3125" s="132"/>
      <c r="CQ3125" s="137"/>
    </row>
    <row r="3126" spans="91:95">
      <c r="CM3126" s="132"/>
      <c r="CN3126" s="132"/>
      <c r="CO3126" s="137"/>
      <c r="CP3126" s="132"/>
      <c r="CQ3126" s="137"/>
    </row>
    <row r="3127" spans="91:95">
      <c r="CM3127" s="132"/>
      <c r="CN3127" s="132"/>
      <c r="CO3127" s="137"/>
      <c r="CP3127" s="132"/>
      <c r="CQ3127" s="137"/>
    </row>
    <row r="3128" spans="91:95">
      <c r="CM3128" s="132"/>
      <c r="CN3128" s="132"/>
      <c r="CO3128" s="137"/>
      <c r="CP3128" s="132"/>
      <c r="CQ3128" s="137"/>
    </row>
    <row r="3129" spans="91:95">
      <c r="CM3129" s="132"/>
      <c r="CN3129" s="132"/>
      <c r="CO3129" s="137"/>
      <c r="CP3129" s="132"/>
      <c r="CQ3129" s="137"/>
    </row>
    <row r="3130" spans="91:95">
      <c r="CM3130" s="132"/>
      <c r="CN3130" s="132"/>
      <c r="CO3130" s="137"/>
      <c r="CP3130" s="132"/>
      <c r="CQ3130" s="137"/>
    </row>
    <row r="3131" spans="91:95">
      <c r="CM3131" s="132"/>
      <c r="CN3131" s="132"/>
      <c r="CO3131" s="137"/>
      <c r="CP3131" s="132"/>
      <c r="CQ3131" s="137"/>
    </row>
    <row r="3132" spans="91:95">
      <c r="CM3132" s="132"/>
      <c r="CN3132" s="132"/>
      <c r="CO3132" s="137"/>
      <c r="CP3132" s="132"/>
      <c r="CQ3132" s="137"/>
    </row>
    <row r="3133" spans="91:95">
      <c r="CM3133" s="132"/>
      <c r="CN3133" s="132"/>
      <c r="CO3133" s="137"/>
      <c r="CP3133" s="132"/>
      <c r="CQ3133" s="137"/>
    </row>
    <row r="3134" spans="91:95">
      <c r="CM3134" s="132"/>
      <c r="CN3134" s="132"/>
      <c r="CO3134" s="137"/>
      <c r="CP3134" s="132"/>
      <c r="CQ3134" s="137"/>
    </row>
    <row r="3135" spans="91:95">
      <c r="CM3135" s="132"/>
      <c r="CN3135" s="132"/>
      <c r="CO3135" s="137"/>
      <c r="CP3135" s="132"/>
      <c r="CQ3135" s="137"/>
    </row>
    <row r="3136" spans="91:95">
      <c r="CM3136" s="132"/>
      <c r="CN3136" s="132"/>
      <c r="CO3136" s="137"/>
      <c r="CP3136" s="132"/>
      <c r="CQ3136" s="137"/>
    </row>
    <row r="3137" spans="91:95">
      <c r="CM3137" s="132"/>
      <c r="CN3137" s="132"/>
      <c r="CO3137" s="137"/>
      <c r="CP3137" s="132"/>
      <c r="CQ3137" s="137"/>
    </row>
    <row r="3138" spans="91:95">
      <c r="CM3138" s="132"/>
      <c r="CN3138" s="132"/>
      <c r="CO3138" s="137"/>
      <c r="CP3138" s="132"/>
      <c r="CQ3138" s="137"/>
    </row>
    <row r="3139" spans="91:95">
      <c r="CM3139" s="132"/>
      <c r="CN3139" s="132"/>
      <c r="CO3139" s="137"/>
      <c r="CP3139" s="132"/>
      <c r="CQ3139" s="137"/>
    </row>
    <row r="3140" spans="91:95">
      <c r="CM3140" s="132"/>
      <c r="CN3140" s="132"/>
      <c r="CO3140" s="137"/>
      <c r="CP3140" s="132"/>
      <c r="CQ3140" s="137"/>
    </row>
    <row r="3141" spans="91:95">
      <c r="CM3141" s="132"/>
      <c r="CN3141" s="132"/>
      <c r="CO3141" s="137"/>
      <c r="CP3141" s="132"/>
      <c r="CQ3141" s="137"/>
    </row>
    <row r="3142" spans="91:95">
      <c r="CM3142" s="132"/>
      <c r="CN3142" s="132"/>
      <c r="CO3142" s="137"/>
      <c r="CP3142" s="132"/>
      <c r="CQ3142" s="137"/>
    </row>
    <row r="3143" spans="91:95">
      <c r="CM3143" s="132"/>
      <c r="CN3143" s="132"/>
      <c r="CO3143" s="137"/>
      <c r="CP3143" s="132"/>
      <c r="CQ3143" s="137"/>
    </row>
    <row r="3144" spans="91:95">
      <c r="CM3144" s="132"/>
      <c r="CN3144" s="132"/>
      <c r="CO3144" s="137"/>
      <c r="CP3144" s="132"/>
      <c r="CQ3144" s="137"/>
    </row>
    <row r="3145" spans="91:95">
      <c r="CM3145" s="132"/>
      <c r="CN3145" s="132"/>
      <c r="CO3145" s="137"/>
      <c r="CP3145" s="132"/>
      <c r="CQ3145" s="137"/>
    </row>
    <row r="3146" spans="91:95">
      <c r="CM3146" s="132"/>
      <c r="CN3146" s="132"/>
      <c r="CO3146" s="137"/>
      <c r="CP3146" s="132"/>
      <c r="CQ3146" s="137"/>
    </row>
    <row r="3147" spans="91:95">
      <c r="CM3147" s="132"/>
      <c r="CN3147" s="132"/>
      <c r="CO3147" s="137"/>
      <c r="CP3147" s="132"/>
      <c r="CQ3147" s="137"/>
    </row>
    <row r="3148" spans="91:95">
      <c r="CM3148" s="132"/>
      <c r="CN3148" s="132"/>
      <c r="CO3148" s="137"/>
      <c r="CP3148" s="132"/>
      <c r="CQ3148" s="137"/>
    </row>
    <row r="3149" spans="91:95">
      <c r="CM3149" s="132"/>
      <c r="CN3149" s="132"/>
      <c r="CO3149" s="137"/>
      <c r="CP3149" s="132"/>
      <c r="CQ3149" s="137"/>
    </row>
    <row r="3150" spans="91:95">
      <c r="CM3150" s="132"/>
      <c r="CN3150" s="132"/>
      <c r="CO3150" s="137"/>
      <c r="CP3150" s="132"/>
      <c r="CQ3150" s="137"/>
    </row>
    <row r="3151" spans="91:95">
      <c r="CM3151" s="132"/>
      <c r="CN3151" s="132"/>
      <c r="CO3151" s="137"/>
      <c r="CP3151" s="132"/>
      <c r="CQ3151" s="137"/>
    </row>
    <row r="3152" spans="91:95">
      <c r="CM3152" s="132"/>
      <c r="CN3152" s="132"/>
      <c r="CO3152" s="137"/>
      <c r="CP3152" s="132"/>
      <c r="CQ3152" s="137"/>
    </row>
    <row r="3153" spans="91:95">
      <c r="CM3153" s="132"/>
      <c r="CN3153" s="132"/>
      <c r="CO3153" s="137"/>
      <c r="CP3153" s="132"/>
      <c r="CQ3153" s="137"/>
    </row>
    <row r="3154" spans="91:95">
      <c r="CM3154" s="132"/>
      <c r="CN3154" s="132"/>
      <c r="CO3154" s="137"/>
      <c r="CP3154" s="132"/>
      <c r="CQ3154" s="137"/>
    </row>
    <row r="3155" spans="91:95">
      <c r="CM3155" s="132"/>
      <c r="CN3155" s="132"/>
      <c r="CO3155" s="137"/>
      <c r="CP3155" s="132"/>
      <c r="CQ3155" s="137"/>
    </row>
    <row r="3156" spans="91:95">
      <c r="CM3156" s="132"/>
      <c r="CN3156" s="132"/>
      <c r="CO3156" s="137"/>
      <c r="CP3156" s="132"/>
      <c r="CQ3156" s="137"/>
    </row>
    <row r="3157" spans="91:95">
      <c r="CM3157" s="132"/>
      <c r="CN3157" s="132"/>
      <c r="CO3157" s="137"/>
      <c r="CP3157" s="132"/>
      <c r="CQ3157" s="137"/>
    </row>
    <row r="3158" spans="91:95">
      <c r="CM3158" s="132"/>
      <c r="CN3158" s="132"/>
      <c r="CO3158" s="137"/>
      <c r="CP3158" s="132"/>
      <c r="CQ3158" s="137"/>
    </row>
    <row r="3159" spans="91:95">
      <c r="CM3159" s="132"/>
      <c r="CN3159" s="132"/>
      <c r="CO3159" s="137"/>
      <c r="CP3159" s="132"/>
      <c r="CQ3159" s="137"/>
    </row>
    <row r="3160" spans="91:95">
      <c r="CM3160" s="132"/>
      <c r="CN3160" s="132"/>
      <c r="CO3160" s="137"/>
      <c r="CP3160" s="132"/>
      <c r="CQ3160" s="137"/>
    </row>
    <row r="3161" spans="91:95">
      <c r="CM3161" s="132"/>
      <c r="CN3161" s="132"/>
      <c r="CO3161" s="137"/>
      <c r="CP3161" s="132"/>
      <c r="CQ3161" s="137"/>
    </row>
    <row r="3162" spans="91:95">
      <c r="CM3162" s="132"/>
      <c r="CN3162" s="132"/>
      <c r="CO3162" s="137"/>
      <c r="CP3162" s="132"/>
      <c r="CQ3162" s="137"/>
    </row>
    <row r="3163" spans="91:95">
      <c r="CM3163" s="132"/>
      <c r="CN3163" s="132"/>
      <c r="CO3163" s="137"/>
      <c r="CP3163" s="132"/>
      <c r="CQ3163" s="137"/>
    </row>
    <row r="3164" spans="91:95">
      <c r="CM3164" s="132"/>
      <c r="CN3164" s="132"/>
      <c r="CO3164" s="137"/>
      <c r="CP3164" s="132"/>
      <c r="CQ3164" s="137"/>
    </row>
    <row r="3165" spans="91:95">
      <c r="CM3165" s="132"/>
      <c r="CN3165" s="132"/>
      <c r="CO3165" s="137"/>
      <c r="CP3165" s="132"/>
      <c r="CQ3165" s="137"/>
    </row>
    <row r="3166" spans="91:95">
      <c r="CM3166" s="132"/>
      <c r="CN3166" s="132"/>
      <c r="CO3166" s="137"/>
      <c r="CP3166" s="132"/>
      <c r="CQ3166" s="137"/>
    </row>
    <row r="3167" spans="91:95">
      <c r="CM3167" s="132"/>
      <c r="CN3167" s="132"/>
      <c r="CO3167" s="137"/>
      <c r="CP3167" s="132"/>
      <c r="CQ3167" s="137"/>
    </row>
    <row r="3168" spans="91:95">
      <c r="CM3168" s="132"/>
      <c r="CN3168" s="132"/>
      <c r="CO3168" s="137"/>
      <c r="CP3168" s="132"/>
      <c r="CQ3168" s="137"/>
    </row>
    <row r="3169" spans="91:95">
      <c r="CM3169" s="132"/>
      <c r="CN3169" s="132"/>
      <c r="CO3169" s="137"/>
      <c r="CP3169" s="132"/>
      <c r="CQ3169" s="137"/>
    </row>
    <row r="3170" spans="91:95">
      <c r="CM3170" s="132"/>
      <c r="CN3170" s="132"/>
      <c r="CO3170" s="137"/>
      <c r="CP3170" s="132"/>
      <c r="CQ3170" s="137"/>
    </row>
    <row r="3171" spans="91:95">
      <c r="CM3171" s="132"/>
      <c r="CN3171" s="132"/>
      <c r="CO3171" s="137"/>
      <c r="CP3171" s="132"/>
      <c r="CQ3171" s="137"/>
    </row>
    <row r="3172" spans="91:95">
      <c r="CM3172" s="132"/>
      <c r="CN3172" s="132"/>
      <c r="CO3172" s="137"/>
      <c r="CP3172" s="132"/>
      <c r="CQ3172" s="137"/>
    </row>
    <row r="3173" spans="91:95">
      <c r="CM3173" s="132"/>
      <c r="CN3173" s="132"/>
      <c r="CO3173" s="137"/>
      <c r="CP3173" s="132"/>
      <c r="CQ3173" s="137"/>
    </row>
    <row r="3174" spans="91:95">
      <c r="CM3174" s="132"/>
      <c r="CN3174" s="132"/>
      <c r="CO3174" s="137"/>
      <c r="CP3174" s="132"/>
      <c r="CQ3174" s="137"/>
    </row>
    <row r="3175" spans="91:95">
      <c r="CM3175" s="132"/>
      <c r="CN3175" s="132"/>
      <c r="CO3175" s="137"/>
      <c r="CP3175" s="132"/>
      <c r="CQ3175" s="137"/>
    </row>
    <row r="3176" spans="91:95">
      <c r="CM3176" s="132"/>
      <c r="CN3176" s="132"/>
      <c r="CO3176" s="137"/>
      <c r="CP3176" s="132"/>
      <c r="CQ3176" s="137"/>
    </row>
    <row r="3177" spans="91:95">
      <c r="CM3177" s="132"/>
      <c r="CN3177" s="132"/>
      <c r="CO3177" s="137"/>
      <c r="CP3177" s="132"/>
      <c r="CQ3177" s="137"/>
    </row>
    <row r="3178" spans="91:95">
      <c r="CM3178" s="132"/>
      <c r="CN3178" s="132"/>
      <c r="CO3178" s="137"/>
      <c r="CP3178" s="132"/>
      <c r="CQ3178" s="137"/>
    </row>
    <row r="3179" spans="91:95">
      <c r="CM3179" s="132"/>
      <c r="CN3179" s="132"/>
      <c r="CO3179" s="137"/>
      <c r="CP3179" s="132"/>
      <c r="CQ3179" s="137"/>
    </row>
    <row r="3180" spans="91:95">
      <c r="CM3180" s="132"/>
      <c r="CN3180" s="132"/>
      <c r="CO3180" s="137"/>
      <c r="CP3180" s="132"/>
      <c r="CQ3180" s="137"/>
    </row>
    <row r="3181" spans="91:95">
      <c r="CM3181" s="132"/>
      <c r="CN3181" s="132"/>
      <c r="CO3181" s="137"/>
      <c r="CP3181" s="132"/>
      <c r="CQ3181" s="137"/>
    </row>
    <row r="3182" spans="91:95">
      <c r="CM3182" s="132"/>
      <c r="CN3182" s="132"/>
      <c r="CO3182" s="137"/>
      <c r="CP3182" s="132"/>
      <c r="CQ3182" s="137"/>
    </row>
    <row r="3183" spans="91:95">
      <c r="CM3183" s="132"/>
      <c r="CN3183" s="132"/>
      <c r="CO3183" s="137"/>
      <c r="CP3183" s="132"/>
      <c r="CQ3183" s="137"/>
    </row>
    <row r="3184" spans="91:95">
      <c r="CM3184" s="132"/>
      <c r="CN3184" s="132"/>
      <c r="CO3184" s="137"/>
      <c r="CP3184" s="132"/>
      <c r="CQ3184" s="137"/>
    </row>
    <row r="3185" spans="91:95">
      <c r="CM3185" s="132"/>
      <c r="CN3185" s="132"/>
      <c r="CO3185" s="137"/>
      <c r="CP3185" s="132"/>
      <c r="CQ3185" s="137"/>
    </row>
    <row r="3186" spans="91:95">
      <c r="CM3186" s="132"/>
      <c r="CN3186" s="132"/>
      <c r="CO3186" s="137"/>
      <c r="CP3186" s="132"/>
      <c r="CQ3186" s="137"/>
    </row>
    <row r="3187" spans="91:95">
      <c r="CM3187" s="132"/>
      <c r="CN3187" s="132"/>
      <c r="CO3187" s="137"/>
      <c r="CP3187" s="132"/>
      <c r="CQ3187" s="137"/>
    </row>
    <row r="3188" spans="91:95">
      <c r="CM3188" s="132"/>
      <c r="CN3188" s="132"/>
      <c r="CO3188" s="137"/>
      <c r="CP3188" s="132"/>
      <c r="CQ3188" s="137"/>
    </row>
    <row r="3189" spans="91:95">
      <c r="CM3189" s="132"/>
      <c r="CN3189" s="132"/>
      <c r="CO3189" s="137"/>
      <c r="CP3189" s="132"/>
      <c r="CQ3189" s="137"/>
    </row>
    <row r="3190" spans="91:95">
      <c r="CM3190" s="132"/>
      <c r="CN3190" s="132"/>
      <c r="CO3190" s="137"/>
      <c r="CP3190" s="132"/>
      <c r="CQ3190" s="137"/>
    </row>
    <row r="3191" spans="91:95">
      <c r="CM3191" s="132"/>
      <c r="CN3191" s="132"/>
      <c r="CO3191" s="137"/>
      <c r="CP3191" s="132"/>
      <c r="CQ3191" s="137"/>
    </row>
    <row r="3192" spans="91:95">
      <c r="CM3192" s="132"/>
      <c r="CN3192" s="132"/>
      <c r="CO3192" s="137"/>
      <c r="CP3192" s="132"/>
      <c r="CQ3192" s="137"/>
    </row>
    <row r="3193" spans="91:95">
      <c r="CM3193" s="132"/>
      <c r="CN3193" s="132"/>
      <c r="CO3193" s="137"/>
      <c r="CP3193" s="132"/>
      <c r="CQ3193" s="137"/>
    </row>
    <row r="3194" spans="91:95">
      <c r="CM3194" s="132"/>
      <c r="CN3194" s="132"/>
      <c r="CO3194" s="137"/>
      <c r="CP3194" s="132"/>
      <c r="CQ3194" s="137"/>
    </row>
    <row r="3195" spans="91:95">
      <c r="CM3195" s="132"/>
      <c r="CN3195" s="132"/>
      <c r="CO3195" s="137"/>
      <c r="CP3195" s="132"/>
      <c r="CQ3195" s="137"/>
    </row>
    <row r="3196" spans="91:95">
      <c r="CM3196" s="132"/>
      <c r="CN3196" s="132"/>
      <c r="CO3196" s="137"/>
      <c r="CP3196" s="132"/>
      <c r="CQ3196" s="137"/>
    </row>
    <row r="3197" spans="91:95">
      <c r="CM3197" s="132"/>
      <c r="CN3197" s="132"/>
      <c r="CO3197" s="137"/>
      <c r="CP3197" s="132"/>
      <c r="CQ3197" s="137"/>
    </row>
    <row r="3198" spans="91:95">
      <c r="CM3198" s="132"/>
      <c r="CN3198" s="132"/>
      <c r="CO3198" s="137"/>
      <c r="CP3198" s="132"/>
      <c r="CQ3198" s="137"/>
    </row>
    <row r="3199" spans="91:95">
      <c r="CM3199" s="132"/>
      <c r="CN3199" s="132"/>
      <c r="CO3199" s="137"/>
      <c r="CP3199" s="132"/>
      <c r="CQ3199" s="137"/>
    </row>
    <row r="3200" spans="91:95">
      <c r="CM3200" s="132"/>
      <c r="CN3200" s="132"/>
      <c r="CO3200" s="137"/>
      <c r="CP3200" s="132"/>
      <c r="CQ3200" s="137"/>
    </row>
    <row r="3201" spans="91:95">
      <c r="CM3201" s="132"/>
      <c r="CN3201" s="132"/>
      <c r="CO3201" s="137"/>
      <c r="CP3201" s="132"/>
      <c r="CQ3201" s="137"/>
    </row>
    <row r="3202" spans="91:95">
      <c r="CM3202" s="132"/>
      <c r="CN3202" s="132"/>
      <c r="CO3202" s="137"/>
      <c r="CP3202" s="132"/>
      <c r="CQ3202" s="137"/>
    </row>
    <row r="3203" spans="91:95">
      <c r="CM3203" s="132"/>
      <c r="CN3203" s="132"/>
      <c r="CO3203" s="137"/>
      <c r="CP3203" s="132"/>
      <c r="CQ3203" s="137"/>
    </row>
    <row r="3204" spans="91:95">
      <c r="CM3204" s="132"/>
      <c r="CN3204" s="132"/>
      <c r="CO3204" s="137"/>
      <c r="CP3204" s="132"/>
      <c r="CQ3204" s="137"/>
    </row>
    <row r="3205" spans="91:95">
      <c r="CM3205" s="132"/>
      <c r="CN3205" s="132"/>
      <c r="CO3205" s="137"/>
      <c r="CP3205" s="132"/>
      <c r="CQ3205" s="137"/>
    </row>
    <row r="3206" spans="91:95">
      <c r="CM3206" s="132"/>
      <c r="CN3206" s="132"/>
      <c r="CO3206" s="137"/>
      <c r="CP3206" s="132"/>
      <c r="CQ3206" s="137"/>
    </row>
    <row r="3207" spans="91:95">
      <c r="CM3207" s="132"/>
      <c r="CN3207" s="132"/>
      <c r="CO3207" s="137"/>
      <c r="CP3207" s="132"/>
      <c r="CQ3207" s="137"/>
    </row>
    <row r="3208" spans="91:95">
      <c r="CM3208" s="132"/>
      <c r="CN3208" s="132"/>
      <c r="CO3208" s="137"/>
      <c r="CP3208" s="132"/>
      <c r="CQ3208" s="137"/>
    </row>
    <row r="3209" spans="91:95">
      <c r="CM3209" s="132"/>
      <c r="CN3209" s="132"/>
      <c r="CO3209" s="137"/>
      <c r="CP3209" s="132"/>
      <c r="CQ3209" s="137"/>
    </row>
    <row r="3210" spans="91:95">
      <c r="CM3210" s="132"/>
      <c r="CN3210" s="132"/>
      <c r="CO3210" s="137"/>
      <c r="CP3210" s="132"/>
      <c r="CQ3210" s="137"/>
    </row>
    <row r="3211" spans="91:95">
      <c r="CM3211" s="132"/>
      <c r="CN3211" s="132"/>
      <c r="CO3211" s="137"/>
      <c r="CP3211" s="132"/>
      <c r="CQ3211" s="137"/>
    </row>
    <row r="3212" spans="91:95">
      <c r="CM3212" s="132"/>
      <c r="CN3212" s="132"/>
      <c r="CO3212" s="137"/>
      <c r="CP3212" s="132"/>
      <c r="CQ3212" s="137"/>
    </row>
    <row r="3213" spans="91:95">
      <c r="CM3213" s="132"/>
      <c r="CN3213" s="132"/>
      <c r="CO3213" s="137"/>
      <c r="CP3213" s="132"/>
      <c r="CQ3213" s="137"/>
    </row>
    <row r="3214" spans="91:95">
      <c r="CM3214" s="132"/>
      <c r="CN3214" s="132"/>
      <c r="CO3214" s="137"/>
      <c r="CP3214" s="132"/>
      <c r="CQ3214" s="137"/>
    </row>
    <row r="3215" spans="91:95">
      <c r="CM3215" s="132"/>
      <c r="CN3215" s="132"/>
      <c r="CO3215" s="137"/>
      <c r="CP3215" s="132"/>
      <c r="CQ3215" s="137"/>
    </row>
    <row r="3216" spans="91:95">
      <c r="CM3216" s="132"/>
      <c r="CN3216" s="132"/>
      <c r="CO3216" s="137"/>
      <c r="CP3216" s="132"/>
      <c r="CQ3216" s="137"/>
    </row>
    <row r="3217" spans="91:95">
      <c r="CM3217" s="132"/>
      <c r="CN3217" s="132"/>
      <c r="CO3217" s="137"/>
      <c r="CP3217" s="132"/>
      <c r="CQ3217" s="137"/>
    </row>
    <row r="3218" spans="91:95">
      <c r="CM3218" s="132"/>
      <c r="CN3218" s="132"/>
      <c r="CO3218" s="137"/>
      <c r="CP3218" s="132"/>
      <c r="CQ3218" s="137"/>
    </row>
    <row r="3219" spans="91:95">
      <c r="CM3219" s="132"/>
      <c r="CN3219" s="132"/>
      <c r="CO3219" s="137"/>
      <c r="CP3219" s="132"/>
      <c r="CQ3219" s="137"/>
    </row>
    <row r="3220" spans="91:95">
      <c r="CM3220" s="132"/>
      <c r="CN3220" s="132"/>
      <c r="CO3220" s="137"/>
      <c r="CP3220" s="132"/>
      <c r="CQ3220" s="137"/>
    </row>
    <row r="3221" spans="91:95">
      <c r="CM3221" s="132"/>
      <c r="CN3221" s="132"/>
      <c r="CO3221" s="137"/>
      <c r="CP3221" s="132"/>
      <c r="CQ3221" s="137"/>
    </row>
    <row r="3222" spans="91:95">
      <c r="CM3222" s="132"/>
      <c r="CN3222" s="132"/>
      <c r="CO3222" s="137"/>
      <c r="CP3222" s="132"/>
      <c r="CQ3222" s="137"/>
    </row>
    <row r="3223" spans="91:95">
      <c r="CM3223" s="132"/>
      <c r="CN3223" s="132"/>
      <c r="CO3223" s="137"/>
      <c r="CP3223" s="132"/>
      <c r="CQ3223" s="137"/>
    </row>
    <row r="3224" spans="91:95">
      <c r="CM3224" s="132"/>
      <c r="CN3224" s="132"/>
      <c r="CO3224" s="137"/>
      <c r="CP3224" s="132"/>
      <c r="CQ3224" s="137"/>
    </row>
    <row r="3225" spans="91:95">
      <c r="CM3225" s="132"/>
      <c r="CN3225" s="132"/>
      <c r="CO3225" s="137"/>
      <c r="CP3225" s="132"/>
      <c r="CQ3225" s="137"/>
    </row>
    <row r="3226" spans="91:95">
      <c r="CM3226" s="132"/>
      <c r="CN3226" s="132"/>
      <c r="CO3226" s="137"/>
      <c r="CP3226" s="132"/>
      <c r="CQ3226" s="137"/>
    </row>
    <row r="3227" spans="91:95">
      <c r="CM3227" s="132"/>
      <c r="CN3227" s="132"/>
      <c r="CO3227" s="137"/>
      <c r="CP3227" s="132"/>
      <c r="CQ3227" s="137"/>
    </row>
    <row r="3228" spans="91:95">
      <c r="CM3228" s="132"/>
      <c r="CN3228" s="132"/>
      <c r="CO3228" s="137"/>
      <c r="CP3228" s="132"/>
      <c r="CQ3228" s="137"/>
    </row>
    <row r="3229" spans="91:95">
      <c r="CM3229" s="132"/>
      <c r="CN3229" s="132"/>
      <c r="CO3229" s="137"/>
      <c r="CP3229" s="132"/>
      <c r="CQ3229" s="137"/>
    </row>
    <row r="3230" spans="91:95">
      <c r="CM3230" s="132"/>
      <c r="CN3230" s="132"/>
      <c r="CO3230" s="137"/>
      <c r="CP3230" s="132"/>
      <c r="CQ3230" s="137"/>
    </row>
    <row r="3231" spans="91:95">
      <c r="CM3231" s="132"/>
      <c r="CN3231" s="132"/>
      <c r="CO3231" s="137"/>
      <c r="CP3231" s="132"/>
      <c r="CQ3231" s="137"/>
    </row>
    <row r="3232" spans="91:95">
      <c r="CM3232" s="132"/>
      <c r="CN3232" s="132"/>
      <c r="CO3232" s="137"/>
      <c r="CP3232" s="132"/>
      <c r="CQ3232" s="137"/>
    </row>
    <row r="3233" spans="91:95">
      <c r="CM3233" s="132"/>
      <c r="CN3233" s="132"/>
      <c r="CO3233" s="137"/>
      <c r="CP3233" s="132"/>
      <c r="CQ3233" s="137"/>
    </row>
    <row r="3234" spans="91:95">
      <c r="CM3234" s="132"/>
      <c r="CN3234" s="132"/>
      <c r="CO3234" s="137"/>
      <c r="CP3234" s="132"/>
      <c r="CQ3234" s="137"/>
    </row>
    <row r="3235" spans="91:95">
      <c r="CM3235" s="132"/>
      <c r="CN3235" s="132"/>
      <c r="CO3235" s="137"/>
      <c r="CP3235" s="132"/>
      <c r="CQ3235" s="137"/>
    </row>
    <row r="3236" spans="91:95">
      <c r="CM3236" s="132"/>
      <c r="CN3236" s="132"/>
      <c r="CO3236" s="137"/>
      <c r="CP3236" s="132"/>
      <c r="CQ3236" s="137"/>
    </row>
    <row r="3237" spans="91:95">
      <c r="CM3237" s="132"/>
      <c r="CN3237" s="132"/>
      <c r="CO3237" s="137"/>
      <c r="CP3237" s="132"/>
      <c r="CQ3237" s="137"/>
    </row>
    <row r="3238" spans="91:95">
      <c r="CM3238" s="132"/>
      <c r="CN3238" s="132"/>
      <c r="CO3238" s="137"/>
      <c r="CP3238" s="132"/>
      <c r="CQ3238" s="137"/>
    </row>
    <row r="3239" spans="91:95">
      <c r="CM3239" s="132"/>
      <c r="CN3239" s="132"/>
      <c r="CO3239" s="137"/>
      <c r="CP3239" s="132"/>
      <c r="CQ3239" s="137"/>
    </row>
    <row r="3240" spans="91:95">
      <c r="CM3240" s="132"/>
      <c r="CN3240" s="132"/>
      <c r="CO3240" s="137"/>
      <c r="CP3240" s="132"/>
      <c r="CQ3240" s="137"/>
    </row>
    <row r="3241" spans="91:95">
      <c r="CM3241" s="132"/>
      <c r="CN3241" s="132"/>
      <c r="CO3241" s="137"/>
      <c r="CP3241" s="132"/>
      <c r="CQ3241" s="137"/>
    </row>
    <row r="3242" spans="91:95">
      <c r="CM3242" s="132"/>
      <c r="CN3242" s="132"/>
      <c r="CO3242" s="137"/>
      <c r="CP3242" s="132"/>
      <c r="CQ3242" s="137"/>
    </row>
    <row r="3243" spans="91:95">
      <c r="CM3243" s="132"/>
      <c r="CN3243" s="132"/>
      <c r="CO3243" s="137"/>
      <c r="CP3243" s="132"/>
      <c r="CQ3243" s="137"/>
    </row>
    <row r="3244" spans="91:95">
      <c r="CM3244" s="132"/>
      <c r="CN3244" s="132"/>
      <c r="CO3244" s="137"/>
      <c r="CP3244" s="132"/>
      <c r="CQ3244" s="137"/>
    </row>
    <row r="3245" spans="91:95">
      <c r="CM3245" s="132"/>
      <c r="CN3245" s="132"/>
      <c r="CO3245" s="137"/>
      <c r="CP3245" s="132"/>
      <c r="CQ3245" s="137"/>
    </row>
    <row r="3246" spans="91:95">
      <c r="CM3246" s="132"/>
      <c r="CN3246" s="132"/>
      <c r="CO3246" s="137"/>
      <c r="CP3246" s="132"/>
      <c r="CQ3246" s="137"/>
    </row>
    <row r="3247" spans="91:95">
      <c r="CM3247" s="132"/>
      <c r="CN3247" s="132"/>
      <c r="CO3247" s="137"/>
      <c r="CP3247" s="132"/>
      <c r="CQ3247" s="137"/>
    </row>
    <row r="3248" spans="91:95">
      <c r="CM3248" s="132"/>
      <c r="CN3248" s="132"/>
      <c r="CO3248" s="137"/>
      <c r="CP3248" s="132"/>
      <c r="CQ3248" s="137"/>
    </row>
    <row r="3249" spans="91:95">
      <c r="CM3249" s="132"/>
      <c r="CN3249" s="132"/>
      <c r="CO3249" s="137"/>
      <c r="CP3249" s="132"/>
      <c r="CQ3249" s="137"/>
    </row>
    <row r="3250" spans="91:95">
      <c r="CM3250" s="132"/>
      <c r="CN3250" s="132"/>
      <c r="CO3250" s="137"/>
      <c r="CP3250" s="132"/>
      <c r="CQ3250" s="137"/>
    </row>
    <row r="3251" spans="91:95">
      <c r="CM3251" s="132"/>
      <c r="CN3251" s="132"/>
      <c r="CO3251" s="137"/>
      <c r="CP3251" s="132"/>
      <c r="CQ3251" s="137"/>
    </row>
    <row r="3252" spans="91:95">
      <c r="CM3252" s="132"/>
      <c r="CN3252" s="132"/>
      <c r="CO3252" s="137"/>
      <c r="CP3252" s="132"/>
      <c r="CQ3252" s="137"/>
    </row>
    <row r="3253" spans="91:95">
      <c r="CM3253" s="132"/>
      <c r="CN3253" s="132"/>
      <c r="CO3253" s="137"/>
      <c r="CP3253" s="132"/>
      <c r="CQ3253" s="137"/>
    </row>
    <row r="3254" spans="91:95">
      <c r="CM3254" s="132"/>
      <c r="CN3254" s="132"/>
      <c r="CO3254" s="137"/>
      <c r="CP3254" s="132"/>
      <c r="CQ3254" s="137"/>
    </row>
    <row r="3255" spans="91:95">
      <c r="CM3255" s="132"/>
      <c r="CN3255" s="132"/>
      <c r="CO3255" s="137"/>
      <c r="CP3255" s="132"/>
      <c r="CQ3255" s="137"/>
    </row>
    <row r="3256" spans="91:95">
      <c r="CM3256" s="132"/>
      <c r="CN3256" s="132"/>
      <c r="CO3256" s="137"/>
      <c r="CP3256" s="132"/>
      <c r="CQ3256" s="137"/>
    </row>
    <row r="3257" spans="91:95">
      <c r="CM3257" s="132"/>
      <c r="CN3257" s="132"/>
      <c r="CO3257" s="137"/>
      <c r="CP3257" s="132"/>
      <c r="CQ3257" s="137"/>
    </row>
    <row r="3258" spans="91:95">
      <c r="CM3258" s="132"/>
      <c r="CN3258" s="132"/>
      <c r="CO3258" s="137"/>
      <c r="CP3258" s="132"/>
      <c r="CQ3258" s="137"/>
    </row>
    <row r="3259" spans="91:95">
      <c r="CM3259" s="132"/>
      <c r="CN3259" s="132"/>
      <c r="CO3259" s="137"/>
      <c r="CP3259" s="132"/>
      <c r="CQ3259" s="137"/>
    </row>
    <row r="3260" spans="91:95">
      <c r="CM3260" s="132"/>
      <c r="CN3260" s="132"/>
      <c r="CO3260" s="137"/>
      <c r="CP3260" s="132"/>
      <c r="CQ3260" s="137"/>
    </row>
    <row r="3261" spans="91:95">
      <c r="CM3261" s="132"/>
      <c r="CN3261" s="132"/>
      <c r="CO3261" s="137"/>
      <c r="CP3261" s="132"/>
      <c r="CQ3261" s="137"/>
    </row>
    <row r="3262" spans="91:95">
      <c r="CM3262" s="132"/>
      <c r="CN3262" s="132"/>
      <c r="CO3262" s="137"/>
      <c r="CP3262" s="132"/>
      <c r="CQ3262" s="137"/>
    </row>
    <row r="3263" spans="91:95">
      <c r="CM3263" s="132"/>
      <c r="CN3263" s="132"/>
      <c r="CO3263" s="137"/>
      <c r="CP3263" s="132"/>
      <c r="CQ3263" s="137"/>
    </row>
    <row r="3264" spans="91:95">
      <c r="CM3264" s="132"/>
      <c r="CN3264" s="132"/>
      <c r="CO3264" s="137"/>
      <c r="CP3264" s="132"/>
      <c r="CQ3264" s="137"/>
    </row>
    <row r="3265" spans="91:95">
      <c r="CM3265" s="132"/>
      <c r="CN3265" s="132"/>
      <c r="CO3265" s="137"/>
      <c r="CP3265" s="132"/>
      <c r="CQ3265" s="137"/>
    </row>
    <row r="3266" spans="91:95">
      <c r="CM3266" s="132"/>
      <c r="CN3266" s="132"/>
      <c r="CO3266" s="137"/>
      <c r="CP3266" s="132"/>
      <c r="CQ3266" s="137"/>
    </row>
    <row r="3267" spans="91:95">
      <c r="CM3267" s="132"/>
      <c r="CN3267" s="132"/>
      <c r="CO3267" s="137"/>
      <c r="CP3267" s="132"/>
      <c r="CQ3267" s="137"/>
    </row>
    <row r="3268" spans="91:95">
      <c r="CM3268" s="132"/>
      <c r="CN3268" s="132"/>
      <c r="CO3268" s="137"/>
      <c r="CP3268" s="132"/>
      <c r="CQ3268" s="137"/>
    </row>
    <row r="3269" spans="91:95">
      <c r="CM3269" s="132"/>
      <c r="CN3269" s="132"/>
      <c r="CO3269" s="137"/>
      <c r="CP3269" s="132"/>
      <c r="CQ3269" s="137"/>
    </row>
    <row r="3270" spans="91:95">
      <c r="CM3270" s="132"/>
      <c r="CN3270" s="132"/>
      <c r="CO3270" s="137"/>
      <c r="CP3270" s="132"/>
      <c r="CQ3270" s="137"/>
    </row>
    <row r="3271" spans="91:95">
      <c r="CM3271" s="132"/>
      <c r="CN3271" s="132"/>
      <c r="CO3271" s="137"/>
      <c r="CP3271" s="132"/>
      <c r="CQ3271" s="137"/>
    </row>
    <row r="3272" spans="91:95">
      <c r="CM3272" s="132"/>
      <c r="CN3272" s="132"/>
      <c r="CO3272" s="137"/>
      <c r="CP3272" s="132"/>
      <c r="CQ3272" s="137"/>
    </row>
    <row r="3273" spans="91:95">
      <c r="CM3273" s="132"/>
      <c r="CN3273" s="132"/>
      <c r="CO3273" s="137"/>
      <c r="CP3273" s="132"/>
      <c r="CQ3273" s="137"/>
    </row>
    <row r="3274" spans="91:95">
      <c r="CM3274" s="132"/>
      <c r="CN3274" s="132"/>
      <c r="CO3274" s="137"/>
      <c r="CP3274" s="132"/>
      <c r="CQ3274" s="137"/>
    </row>
    <row r="3275" spans="91:95">
      <c r="CM3275" s="132"/>
      <c r="CN3275" s="132"/>
      <c r="CO3275" s="137"/>
      <c r="CP3275" s="132"/>
      <c r="CQ3275" s="137"/>
    </row>
    <row r="3276" spans="91:95">
      <c r="CM3276" s="132"/>
      <c r="CN3276" s="132"/>
      <c r="CO3276" s="137"/>
      <c r="CP3276" s="132"/>
      <c r="CQ3276" s="137"/>
    </row>
    <row r="3277" spans="91:95">
      <c r="CM3277" s="132"/>
      <c r="CN3277" s="132"/>
      <c r="CO3277" s="137"/>
      <c r="CP3277" s="132"/>
      <c r="CQ3277" s="137"/>
    </row>
    <row r="3278" spans="91:95">
      <c r="CM3278" s="132"/>
      <c r="CN3278" s="132"/>
      <c r="CO3278" s="137"/>
      <c r="CP3278" s="132"/>
      <c r="CQ3278" s="137"/>
    </row>
    <row r="3279" spans="91:95">
      <c r="CM3279" s="132"/>
      <c r="CN3279" s="132"/>
      <c r="CO3279" s="137"/>
      <c r="CP3279" s="132"/>
      <c r="CQ3279" s="137"/>
    </row>
    <row r="3280" spans="91:95">
      <c r="CM3280" s="132"/>
      <c r="CN3280" s="132"/>
      <c r="CO3280" s="137"/>
      <c r="CP3280" s="132"/>
      <c r="CQ3280" s="137"/>
    </row>
    <row r="3281" spans="91:95">
      <c r="CM3281" s="132"/>
      <c r="CN3281" s="132"/>
      <c r="CO3281" s="137"/>
      <c r="CP3281" s="132"/>
      <c r="CQ3281" s="137"/>
    </row>
    <row r="3282" spans="91:95">
      <c r="CM3282" s="132"/>
      <c r="CN3282" s="132"/>
      <c r="CO3282" s="137"/>
      <c r="CP3282" s="132"/>
      <c r="CQ3282" s="137"/>
    </row>
    <row r="3283" spans="91:95">
      <c r="CM3283" s="132"/>
      <c r="CN3283" s="132"/>
      <c r="CO3283" s="137"/>
      <c r="CP3283" s="132"/>
      <c r="CQ3283" s="137"/>
    </row>
    <row r="3284" spans="91:95">
      <c r="CM3284" s="132"/>
      <c r="CN3284" s="132"/>
      <c r="CO3284" s="137"/>
      <c r="CP3284" s="132"/>
      <c r="CQ3284" s="137"/>
    </row>
    <row r="3285" spans="91:95">
      <c r="CM3285" s="132"/>
      <c r="CN3285" s="132"/>
      <c r="CO3285" s="137"/>
      <c r="CP3285" s="132"/>
      <c r="CQ3285" s="137"/>
    </row>
    <row r="3286" spans="91:95">
      <c r="CM3286" s="132"/>
      <c r="CN3286" s="132"/>
      <c r="CO3286" s="137"/>
      <c r="CP3286" s="132"/>
      <c r="CQ3286" s="137"/>
    </row>
    <row r="3287" spans="91:95">
      <c r="CM3287" s="132"/>
      <c r="CN3287" s="132"/>
      <c r="CO3287" s="137"/>
      <c r="CP3287" s="132"/>
      <c r="CQ3287" s="137"/>
    </row>
    <row r="3288" spans="91:95">
      <c r="CM3288" s="132"/>
      <c r="CN3288" s="132"/>
      <c r="CO3288" s="137"/>
      <c r="CP3288" s="132"/>
      <c r="CQ3288" s="137"/>
    </row>
    <row r="3289" spans="91:95">
      <c r="CM3289" s="132"/>
      <c r="CN3289" s="132"/>
      <c r="CO3289" s="137"/>
      <c r="CP3289" s="132"/>
      <c r="CQ3289" s="137"/>
    </row>
    <row r="3290" spans="91:95">
      <c r="CM3290" s="132"/>
      <c r="CN3290" s="132"/>
      <c r="CO3290" s="137"/>
      <c r="CP3290" s="132"/>
      <c r="CQ3290" s="137"/>
    </row>
    <row r="3291" spans="91:95">
      <c r="CM3291" s="132"/>
      <c r="CN3291" s="132"/>
      <c r="CO3291" s="137"/>
      <c r="CP3291" s="132"/>
      <c r="CQ3291" s="137"/>
    </row>
    <row r="3292" spans="91:95">
      <c r="CM3292" s="132"/>
      <c r="CN3292" s="132"/>
      <c r="CO3292" s="137"/>
      <c r="CP3292" s="132"/>
      <c r="CQ3292" s="137"/>
    </row>
    <row r="3293" spans="91:95">
      <c r="CM3293" s="132"/>
      <c r="CN3293" s="132"/>
      <c r="CO3293" s="137"/>
      <c r="CP3293" s="132"/>
      <c r="CQ3293" s="137"/>
    </row>
    <row r="3294" spans="91:95">
      <c r="CM3294" s="132"/>
      <c r="CN3294" s="132"/>
      <c r="CO3294" s="137"/>
      <c r="CP3294" s="132"/>
      <c r="CQ3294" s="137"/>
    </row>
    <row r="3295" spans="91:95">
      <c r="CM3295" s="132"/>
      <c r="CN3295" s="132"/>
      <c r="CO3295" s="137"/>
      <c r="CP3295" s="132"/>
      <c r="CQ3295" s="137"/>
    </row>
    <row r="3296" spans="91:95">
      <c r="CM3296" s="132"/>
      <c r="CN3296" s="132"/>
      <c r="CO3296" s="137"/>
      <c r="CP3296" s="132"/>
      <c r="CQ3296" s="137"/>
    </row>
    <row r="3297" spans="91:95">
      <c r="CM3297" s="132"/>
      <c r="CN3297" s="132"/>
      <c r="CO3297" s="137"/>
      <c r="CP3297" s="132"/>
      <c r="CQ3297" s="137"/>
    </row>
    <row r="3298" spans="91:95">
      <c r="CM3298" s="132"/>
      <c r="CN3298" s="132"/>
      <c r="CO3298" s="137"/>
      <c r="CP3298" s="132"/>
      <c r="CQ3298" s="137"/>
    </row>
    <row r="3299" spans="91:95">
      <c r="CM3299" s="132"/>
      <c r="CN3299" s="132"/>
      <c r="CO3299" s="137"/>
      <c r="CP3299" s="132"/>
      <c r="CQ3299" s="137"/>
    </row>
    <row r="3300" spans="91:95">
      <c r="CM3300" s="132"/>
      <c r="CN3300" s="132"/>
      <c r="CO3300" s="137"/>
      <c r="CP3300" s="132"/>
      <c r="CQ3300" s="137"/>
    </row>
    <row r="3301" spans="91:95">
      <c r="CM3301" s="132"/>
      <c r="CN3301" s="132"/>
      <c r="CO3301" s="137"/>
      <c r="CP3301" s="132"/>
      <c r="CQ3301" s="137"/>
    </row>
    <row r="3302" spans="91:95">
      <c r="CM3302" s="132"/>
      <c r="CN3302" s="132"/>
      <c r="CO3302" s="137"/>
      <c r="CP3302" s="132"/>
      <c r="CQ3302" s="137"/>
    </row>
    <row r="3303" spans="91:95">
      <c r="CM3303" s="132"/>
      <c r="CN3303" s="132"/>
      <c r="CO3303" s="137"/>
      <c r="CP3303" s="132"/>
      <c r="CQ3303" s="137"/>
    </row>
    <row r="3304" spans="91:95">
      <c r="CM3304" s="132"/>
      <c r="CN3304" s="132"/>
      <c r="CO3304" s="137"/>
      <c r="CP3304" s="132"/>
      <c r="CQ3304" s="137"/>
    </row>
    <row r="3305" spans="91:95">
      <c r="CM3305" s="132"/>
      <c r="CN3305" s="132"/>
      <c r="CO3305" s="137"/>
      <c r="CP3305" s="132"/>
      <c r="CQ3305" s="137"/>
    </row>
    <row r="3306" spans="91:95">
      <c r="CM3306" s="132"/>
      <c r="CN3306" s="132"/>
      <c r="CO3306" s="137"/>
      <c r="CP3306" s="132"/>
      <c r="CQ3306" s="137"/>
    </row>
    <row r="3307" spans="91:95">
      <c r="CM3307" s="132"/>
      <c r="CN3307" s="132"/>
      <c r="CO3307" s="137"/>
      <c r="CP3307" s="132"/>
      <c r="CQ3307" s="137"/>
    </row>
    <row r="3308" spans="91:95">
      <c r="CM3308" s="132"/>
      <c r="CN3308" s="132"/>
      <c r="CO3308" s="137"/>
      <c r="CP3308" s="132"/>
      <c r="CQ3308" s="137"/>
    </row>
    <row r="3309" spans="91:95">
      <c r="CM3309" s="132"/>
      <c r="CN3309" s="132"/>
      <c r="CO3309" s="137"/>
      <c r="CP3309" s="132"/>
      <c r="CQ3309" s="137"/>
    </row>
    <row r="3310" spans="91:95">
      <c r="CM3310" s="132"/>
      <c r="CN3310" s="132"/>
      <c r="CO3310" s="137"/>
      <c r="CP3310" s="132"/>
      <c r="CQ3310" s="137"/>
    </row>
    <row r="3311" spans="91:95">
      <c r="CM3311" s="132"/>
      <c r="CN3311" s="132"/>
      <c r="CO3311" s="137"/>
      <c r="CP3311" s="132"/>
      <c r="CQ3311" s="137"/>
    </row>
    <row r="3312" spans="91:95">
      <c r="CM3312" s="132"/>
      <c r="CN3312" s="132"/>
      <c r="CO3312" s="137"/>
      <c r="CP3312" s="132"/>
      <c r="CQ3312" s="137"/>
    </row>
    <row r="3313" spans="91:95">
      <c r="CM3313" s="132"/>
      <c r="CN3313" s="132"/>
      <c r="CO3313" s="137"/>
      <c r="CP3313" s="132"/>
      <c r="CQ3313" s="137"/>
    </row>
    <row r="3314" spans="91:95">
      <c r="CM3314" s="132"/>
      <c r="CN3314" s="132"/>
      <c r="CO3314" s="137"/>
      <c r="CP3314" s="132"/>
      <c r="CQ3314" s="137"/>
    </row>
    <row r="3315" spans="91:95">
      <c r="CM3315" s="132"/>
      <c r="CN3315" s="132"/>
      <c r="CO3315" s="137"/>
      <c r="CP3315" s="132"/>
      <c r="CQ3315" s="137"/>
    </row>
    <row r="3316" spans="91:95">
      <c r="CM3316" s="132"/>
      <c r="CN3316" s="132"/>
      <c r="CO3316" s="137"/>
      <c r="CP3316" s="132"/>
      <c r="CQ3316" s="137"/>
    </row>
    <row r="3317" spans="91:95">
      <c r="CM3317" s="132"/>
      <c r="CN3317" s="132"/>
      <c r="CO3317" s="137"/>
      <c r="CP3317" s="132"/>
      <c r="CQ3317" s="137"/>
    </row>
    <row r="3318" spans="91:95">
      <c r="CM3318" s="132"/>
      <c r="CN3318" s="132"/>
      <c r="CO3318" s="137"/>
      <c r="CP3318" s="132"/>
      <c r="CQ3318" s="137"/>
    </row>
    <row r="3319" spans="91:95">
      <c r="CM3319" s="132"/>
      <c r="CN3319" s="132"/>
      <c r="CO3319" s="137"/>
      <c r="CP3319" s="132"/>
      <c r="CQ3319" s="137"/>
    </row>
    <row r="3320" spans="91:95">
      <c r="CM3320" s="132"/>
      <c r="CN3320" s="132"/>
      <c r="CO3320" s="137"/>
      <c r="CP3320" s="132"/>
      <c r="CQ3320" s="137"/>
    </row>
    <row r="3321" spans="91:95">
      <c r="CM3321" s="132"/>
      <c r="CN3321" s="132"/>
      <c r="CO3321" s="137"/>
      <c r="CP3321" s="132"/>
      <c r="CQ3321" s="137"/>
    </row>
    <row r="3322" spans="91:95">
      <c r="CM3322" s="132"/>
      <c r="CN3322" s="132"/>
      <c r="CO3322" s="137"/>
      <c r="CP3322" s="132"/>
      <c r="CQ3322" s="137"/>
    </row>
    <row r="3323" spans="91:95">
      <c r="CM3323" s="132"/>
      <c r="CN3323" s="132"/>
      <c r="CO3323" s="137"/>
      <c r="CP3323" s="132"/>
      <c r="CQ3323" s="137"/>
    </row>
    <row r="3324" spans="91:95">
      <c r="CM3324" s="132"/>
      <c r="CN3324" s="132"/>
      <c r="CO3324" s="137"/>
      <c r="CP3324" s="132"/>
      <c r="CQ3324" s="137"/>
    </row>
    <row r="3325" spans="91:95">
      <c r="CM3325" s="132"/>
      <c r="CN3325" s="132"/>
      <c r="CO3325" s="137"/>
      <c r="CP3325" s="132"/>
      <c r="CQ3325" s="137"/>
    </row>
    <row r="3326" spans="91:95">
      <c r="CM3326" s="132"/>
      <c r="CN3326" s="132"/>
      <c r="CO3326" s="137"/>
      <c r="CP3326" s="132"/>
      <c r="CQ3326" s="137"/>
    </row>
    <row r="3327" spans="91:95">
      <c r="CM3327" s="132"/>
      <c r="CN3327" s="132"/>
      <c r="CO3327" s="137"/>
      <c r="CP3327" s="132"/>
      <c r="CQ3327" s="137"/>
    </row>
    <row r="3328" spans="91:95">
      <c r="CM3328" s="132"/>
      <c r="CN3328" s="132"/>
      <c r="CO3328" s="137"/>
      <c r="CP3328" s="132"/>
      <c r="CQ3328" s="137"/>
    </row>
    <row r="3329" spans="91:95">
      <c r="CM3329" s="132"/>
      <c r="CN3329" s="132"/>
      <c r="CO3329" s="137"/>
      <c r="CP3329" s="132"/>
      <c r="CQ3329" s="137"/>
    </row>
    <row r="3330" spans="91:95">
      <c r="CM3330" s="132"/>
      <c r="CN3330" s="132"/>
      <c r="CO3330" s="137"/>
      <c r="CP3330" s="132"/>
      <c r="CQ3330" s="137"/>
    </row>
    <row r="3331" spans="91:95">
      <c r="CM3331" s="132"/>
      <c r="CN3331" s="132"/>
      <c r="CO3331" s="137"/>
      <c r="CP3331" s="132"/>
      <c r="CQ3331" s="137"/>
    </row>
    <row r="3332" spans="91:95">
      <c r="CM3332" s="132"/>
      <c r="CN3332" s="132"/>
      <c r="CO3332" s="137"/>
      <c r="CP3332" s="132"/>
      <c r="CQ3332" s="137"/>
    </row>
    <row r="3333" spans="91:95">
      <c r="CM3333" s="132"/>
      <c r="CN3333" s="132"/>
      <c r="CO3333" s="137"/>
      <c r="CP3333" s="132"/>
      <c r="CQ3333" s="137"/>
    </row>
    <row r="3334" spans="91:95">
      <c r="CM3334" s="132"/>
      <c r="CN3334" s="132"/>
      <c r="CO3334" s="137"/>
      <c r="CP3334" s="132"/>
      <c r="CQ3334" s="137"/>
    </row>
    <row r="3335" spans="91:95">
      <c r="CM3335" s="132"/>
      <c r="CN3335" s="132"/>
      <c r="CO3335" s="137"/>
      <c r="CP3335" s="132"/>
      <c r="CQ3335" s="137"/>
    </row>
    <row r="3336" spans="91:95">
      <c r="CM3336" s="132"/>
      <c r="CN3336" s="132"/>
      <c r="CO3336" s="137"/>
      <c r="CP3336" s="132"/>
      <c r="CQ3336" s="137"/>
    </row>
    <row r="3337" spans="91:95">
      <c r="CM3337" s="132"/>
      <c r="CN3337" s="132"/>
      <c r="CO3337" s="137"/>
      <c r="CP3337" s="132"/>
      <c r="CQ3337" s="137"/>
    </row>
    <row r="3338" spans="91:95">
      <c r="CM3338" s="132"/>
      <c r="CN3338" s="132"/>
      <c r="CO3338" s="137"/>
      <c r="CP3338" s="132"/>
      <c r="CQ3338" s="137"/>
    </row>
    <row r="3339" spans="91:95">
      <c r="CM3339" s="132"/>
      <c r="CN3339" s="132"/>
      <c r="CO3339" s="137"/>
      <c r="CP3339" s="132"/>
      <c r="CQ3339" s="137"/>
    </row>
    <row r="3340" spans="91:95">
      <c r="CM3340" s="132"/>
      <c r="CN3340" s="132"/>
      <c r="CO3340" s="137"/>
      <c r="CP3340" s="132"/>
      <c r="CQ3340" s="137"/>
    </row>
    <row r="3341" spans="91:95">
      <c r="CM3341" s="132"/>
      <c r="CN3341" s="132"/>
      <c r="CO3341" s="137"/>
      <c r="CP3341" s="132"/>
      <c r="CQ3341" s="137"/>
    </row>
    <row r="3342" spans="91:95">
      <c r="CM3342" s="132"/>
      <c r="CN3342" s="132"/>
      <c r="CO3342" s="137"/>
      <c r="CP3342" s="132"/>
      <c r="CQ3342" s="137"/>
    </row>
    <row r="3343" spans="91:95">
      <c r="CM3343" s="132"/>
      <c r="CN3343" s="132"/>
      <c r="CO3343" s="137"/>
      <c r="CP3343" s="132"/>
      <c r="CQ3343" s="137"/>
    </row>
    <row r="3344" spans="91:95">
      <c r="CM3344" s="132"/>
      <c r="CN3344" s="132"/>
      <c r="CO3344" s="137"/>
      <c r="CP3344" s="132"/>
      <c r="CQ3344" s="137"/>
    </row>
    <row r="3345" spans="91:95">
      <c r="CM3345" s="132"/>
      <c r="CN3345" s="132"/>
      <c r="CO3345" s="137"/>
      <c r="CP3345" s="132"/>
      <c r="CQ3345" s="137"/>
    </row>
    <row r="3346" spans="91:95">
      <c r="CM3346" s="132"/>
      <c r="CN3346" s="132"/>
      <c r="CO3346" s="137"/>
      <c r="CP3346" s="132"/>
      <c r="CQ3346" s="137"/>
    </row>
    <row r="3347" spans="91:95">
      <c r="CM3347" s="132"/>
      <c r="CN3347" s="132"/>
      <c r="CO3347" s="137"/>
      <c r="CP3347" s="132"/>
      <c r="CQ3347" s="137"/>
    </row>
    <row r="3348" spans="91:95">
      <c r="CM3348" s="132"/>
      <c r="CN3348" s="132"/>
      <c r="CO3348" s="137"/>
      <c r="CP3348" s="132"/>
      <c r="CQ3348" s="137"/>
    </row>
    <row r="3349" spans="91:95">
      <c r="CM3349" s="132"/>
      <c r="CN3349" s="132"/>
      <c r="CO3349" s="137"/>
      <c r="CP3349" s="132"/>
      <c r="CQ3349" s="137"/>
    </row>
    <row r="3350" spans="91:95">
      <c r="CM3350" s="132"/>
      <c r="CN3350" s="132"/>
      <c r="CO3350" s="137"/>
      <c r="CP3350" s="132"/>
      <c r="CQ3350" s="137"/>
    </row>
    <row r="3351" spans="91:95">
      <c r="CM3351" s="132"/>
      <c r="CN3351" s="132"/>
      <c r="CO3351" s="137"/>
      <c r="CP3351" s="132"/>
      <c r="CQ3351" s="137"/>
    </row>
    <row r="3352" spans="91:95">
      <c r="CM3352" s="132"/>
      <c r="CN3352" s="132"/>
      <c r="CO3352" s="137"/>
      <c r="CP3352" s="132"/>
      <c r="CQ3352" s="137"/>
    </row>
    <row r="3353" spans="91:95">
      <c r="CM3353" s="132"/>
      <c r="CN3353" s="132"/>
      <c r="CO3353" s="137"/>
      <c r="CP3353" s="132"/>
      <c r="CQ3353" s="137"/>
    </row>
    <row r="3354" spans="91:95">
      <c r="CM3354" s="132"/>
      <c r="CN3354" s="132"/>
      <c r="CO3354" s="137"/>
      <c r="CP3354" s="132"/>
      <c r="CQ3354" s="137"/>
    </row>
    <row r="3355" spans="91:95">
      <c r="CM3355" s="132"/>
      <c r="CN3355" s="132"/>
      <c r="CO3355" s="137"/>
      <c r="CP3355" s="132"/>
      <c r="CQ3355" s="137"/>
    </row>
    <row r="3356" spans="91:95">
      <c r="CM3356" s="132"/>
      <c r="CN3356" s="132"/>
      <c r="CO3356" s="137"/>
      <c r="CP3356" s="132"/>
      <c r="CQ3356" s="137"/>
    </row>
    <row r="3357" spans="91:95">
      <c r="CM3357" s="132"/>
      <c r="CN3357" s="132"/>
      <c r="CO3357" s="137"/>
      <c r="CP3357" s="132"/>
      <c r="CQ3357" s="137"/>
    </row>
    <row r="3358" spans="91:95">
      <c r="CM3358" s="132"/>
      <c r="CN3358" s="132"/>
      <c r="CO3358" s="137"/>
      <c r="CP3358" s="132"/>
      <c r="CQ3358" s="137"/>
    </row>
    <row r="3359" spans="91:95">
      <c r="CM3359" s="132"/>
      <c r="CN3359" s="132"/>
      <c r="CO3359" s="137"/>
      <c r="CP3359" s="132"/>
      <c r="CQ3359" s="137"/>
    </row>
    <row r="3360" spans="91:95">
      <c r="CM3360" s="132"/>
      <c r="CN3360" s="132"/>
      <c r="CO3360" s="137"/>
      <c r="CP3360" s="132"/>
      <c r="CQ3360" s="137"/>
    </row>
    <row r="3361" spans="91:95">
      <c r="CM3361" s="132"/>
      <c r="CN3361" s="132"/>
      <c r="CO3361" s="137"/>
      <c r="CP3361" s="132"/>
      <c r="CQ3361" s="137"/>
    </row>
    <row r="3362" spans="91:95">
      <c r="CM3362" s="132"/>
      <c r="CN3362" s="132"/>
      <c r="CO3362" s="137"/>
      <c r="CP3362" s="132"/>
      <c r="CQ3362" s="137"/>
    </row>
    <row r="3363" spans="91:95">
      <c r="CM3363" s="132"/>
      <c r="CN3363" s="132"/>
      <c r="CO3363" s="137"/>
      <c r="CP3363" s="132"/>
      <c r="CQ3363" s="137"/>
    </row>
    <row r="3364" spans="91:95">
      <c r="CM3364" s="132"/>
      <c r="CN3364" s="132"/>
      <c r="CO3364" s="137"/>
      <c r="CP3364" s="132"/>
      <c r="CQ3364" s="137"/>
    </row>
    <row r="3365" spans="91:95">
      <c r="CM3365" s="132"/>
      <c r="CN3365" s="132"/>
      <c r="CO3365" s="137"/>
      <c r="CP3365" s="132"/>
      <c r="CQ3365" s="137"/>
    </row>
    <row r="3366" spans="91:95">
      <c r="CM3366" s="132"/>
      <c r="CN3366" s="132"/>
      <c r="CO3366" s="137"/>
      <c r="CP3366" s="132"/>
      <c r="CQ3366" s="137"/>
    </row>
    <row r="3367" spans="91:95">
      <c r="CM3367" s="132"/>
      <c r="CN3367" s="132"/>
      <c r="CO3367" s="137"/>
      <c r="CP3367" s="132"/>
      <c r="CQ3367" s="137"/>
    </row>
    <row r="3368" spans="91:95">
      <c r="CM3368" s="132"/>
      <c r="CN3368" s="132"/>
      <c r="CO3368" s="137"/>
      <c r="CP3368" s="132"/>
      <c r="CQ3368" s="137"/>
    </row>
    <row r="3369" spans="91:95">
      <c r="CM3369" s="132"/>
      <c r="CN3369" s="132"/>
      <c r="CO3369" s="137"/>
      <c r="CP3369" s="132"/>
      <c r="CQ3369" s="137"/>
    </row>
    <row r="3370" spans="91:95">
      <c r="CM3370" s="132"/>
      <c r="CN3370" s="132"/>
      <c r="CO3370" s="137"/>
      <c r="CP3370" s="132"/>
      <c r="CQ3370" s="137"/>
    </row>
    <row r="3371" spans="91:95">
      <c r="CM3371" s="132"/>
      <c r="CN3371" s="132"/>
      <c r="CO3371" s="137"/>
      <c r="CP3371" s="132"/>
      <c r="CQ3371" s="137"/>
    </row>
    <row r="3372" spans="91:95">
      <c r="CM3372" s="132"/>
      <c r="CN3372" s="132"/>
      <c r="CO3372" s="137"/>
      <c r="CP3372" s="132"/>
      <c r="CQ3372" s="137"/>
    </row>
    <row r="3373" spans="91:95">
      <c r="CM3373" s="132"/>
      <c r="CN3373" s="132"/>
      <c r="CO3373" s="137"/>
      <c r="CP3373" s="132"/>
      <c r="CQ3373" s="137"/>
    </row>
    <row r="3374" spans="91:95">
      <c r="CM3374" s="132"/>
      <c r="CN3374" s="132"/>
      <c r="CO3374" s="137"/>
      <c r="CP3374" s="132"/>
      <c r="CQ3374" s="137"/>
    </row>
    <row r="3375" spans="91:95">
      <c r="CM3375" s="132"/>
      <c r="CN3375" s="132"/>
      <c r="CO3375" s="137"/>
      <c r="CP3375" s="132"/>
      <c r="CQ3375" s="137"/>
    </row>
    <row r="3376" spans="91:95">
      <c r="CM3376" s="132"/>
      <c r="CN3376" s="132"/>
      <c r="CO3376" s="137"/>
      <c r="CP3376" s="132"/>
      <c r="CQ3376" s="137"/>
    </row>
    <row r="3377" spans="91:95">
      <c r="CM3377" s="132"/>
      <c r="CN3377" s="132"/>
      <c r="CO3377" s="137"/>
      <c r="CP3377" s="132"/>
      <c r="CQ3377" s="137"/>
    </row>
    <row r="3378" spans="91:95">
      <c r="CM3378" s="132"/>
      <c r="CN3378" s="132"/>
      <c r="CO3378" s="137"/>
      <c r="CP3378" s="132"/>
      <c r="CQ3378" s="137"/>
    </row>
    <row r="3379" spans="91:95">
      <c r="CM3379" s="132"/>
      <c r="CN3379" s="132"/>
      <c r="CO3379" s="137"/>
      <c r="CP3379" s="132"/>
      <c r="CQ3379" s="137"/>
    </row>
    <row r="3380" spans="91:95">
      <c r="CM3380" s="132"/>
      <c r="CN3380" s="132"/>
      <c r="CO3380" s="137"/>
      <c r="CP3380" s="132"/>
      <c r="CQ3380" s="137"/>
    </row>
    <row r="3381" spans="91:95">
      <c r="CM3381" s="132"/>
      <c r="CN3381" s="132"/>
      <c r="CO3381" s="137"/>
      <c r="CP3381" s="132"/>
      <c r="CQ3381" s="137"/>
    </row>
    <row r="3382" spans="91:95">
      <c r="CM3382" s="132"/>
      <c r="CN3382" s="132"/>
      <c r="CO3382" s="137"/>
      <c r="CP3382" s="132"/>
      <c r="CQ3382" s="137"/>
    </row>
    <row r="3383" spans="91:95">
      <c r="CM3383" s="132"/>
      <c r="CN3383" s="132"/>
      <c r="CO3383" s="137"/>
      <c r="CP3383" s="132"/>
      <c r="CQ3383" s="137"/>
    </row>
    <row r="3384" spans="91:95">
      <c r="CM3384" s="132"/>
      <c r="CN3384" s="132"/>
      <c r="CO3384" s="137"/>
      <c r="CP3384" s="132"/>
      <c r="CQ3384" s="137"/>
    </row>
    <row r="3385" spans="91:95">
      <c r="CM3385" s="132"/>
      <c r="CN3385" s="132"/>
      <c r="CO3385" s="137"/>
      <c r="CP3385" s="132"/>
      <c r="CQ3385" s="137"/>
    </row>
    <row r="3386" spans="91:95">
      <c r="CM3386" s="132"/>
      <c r="CN3386" s="132"/>
      <c r="CO3386" s="137"/>
      <c r="CP3386" s="132"/>
      <c r="CQ3386" s="137"/>
    </row>
    <row r="3387" spans="91:95">
      <c r="CM3387" s="132"/>
      <c r="CN3387" s="132"/>
      <c r="CO3387" s="137"/>
      <c r="CP3387" s="132"/>
      <c r="CQ3387" s="137"/>
    </row>
    <row r="3388" spans="91:95">
      <c r="CM3388" s="132"/>
      <c r="CN3388" s="132"/>
      <c r="CO3388" s="137"/>
      <c r="CP3388" s="132"/>
      <c r="CQ3388" s="137"/>
    </row>
    <row r="3389" spans="91:95">
      <c r="CM3389" s="132"/>
      <c r="CN3389" s="132"/>
      <c r="CO3389" s="137"/>
      <c r="CP3389" s="132"/>
      <c r="CQ3389" s="137"/>
    </row>
    <row r="3390" spans="91:95">
      <c r="CM3390" s="132"/>
      <c r="CN3390" s="132"/>
      <c r="CO3390" s="137"/>
      <c r="CP3390" s="132"/>
      <c r="CQ3390" s="137"/>
    </row>
    <row r="3391" spans="91:95">
      <c r="CM3391" s="132"/>
      <c r="CN3391" s="132"/>
      <c r="CO3391" s="137"/>
      <c r="CP3391" s="132"/>
      <c r="CQ3391" s="137"/>
    </row>
    <row r="3392" spans="91:95">
      <c r="CM3392" s="132"/>
      <c r="CN3392" s="132"/>
      <c r="CO3392" s="137"/>
      <c r="CP3392" s="132"/>
      <c r="CQ3392" s="137"/>
    </row>
    <row r="3393" spans="91:95">
      <c r="CM3393" s="132"/>
      <c r="CN3393" s="132"/>
      <c r="CO3393" s="137"/>
      <c r="CP3393" s="132"/>
      <c r="CQ3393" s="137"/>
    </row>
    <row r="3394" spans="91:95">
      <c r="CM3394" s="132"/>
      <c r="CN3394" s="132"/>
      <c r="CO3394" s="137"/>
      <c r="CP3394" s="132"/>
      <c r="CQ3394" s="137"/>
    </row>
    <row r="3395" spans="91:95">
      <c r="CM3395" s="132"/>
      <c r="CN3395" s="132"/>
      <c r="CO3395" s="137"/>
      <c r="CP3395" s="132"/>
      <c r="CQ3395" s="137"/>
    </row>
    <row r="3396" spans="91:95">
      <c r="CM3396" s="132"/>
      <c r="CN3396" s="132"/>
      <c r="CO3396" s="137"/>
      <c r="CP3396" s="132"/>
      <c r="CQ3396" s="137"/>
    </row>
    <row r="3397" spans="91:95">
      <c r="CM3397" s="132"/>
      <c r="CN3397" s="132"/>
      <c r="CO3397" s="137"/>
      <c r="CP3397" s="132"/>
      <c r="CQ3397" s="137"/>
    </row>
    <row r="3398" spans="91:95">
      <c r="CM3398" s="132"/>
      <c r="CN3398" s="132"/>
      <c r="CO3398" s="137"/>
      <c r="CP3398" s="132"/>
      <c r="CQ3398" s="137"/>
    </row>
    <row r="3399" spans="91:95">
      <c r="CM3399" s="132"/>
      <c r="CN3399" s="132"/>
      <c r="CO3399" s="137"/>
      <c r="CP3399" s="132"/>
      <c r="CQ3399" s="137"/>
    </row>
    <row r="3400" spans="91:95">
      <c r="CM3400" s="132"/>
      <c r="CN3400" s="132"/>
      <c r="CO3400" s="137"/>
      <c r="CP3400" s="132"/>
      <c r="CQ3400" s="137"/>
    </row>
    <row r="3401" spans="91:95">
      <c r="CM3401" s="132"/>
      <c r="CN3401" s="132"/>
      <c r="CO3401" s="137"/>
      <c r="CP3401" s="132"/>
      <c r="CQ3401" s="137"/>
    </row>
    <row r="3402" spans="91:95">
      <c r="CM3402" s="132"/>
      <c r="CN3402" s="132"/>
      <c r="CO3402" s="137"/>
      <c r="CP3402" s="132"/>
      <c r="CQ3402" s="137"/>
    </row>
    <row r="3403" spans="91:95">
      <c r="CM3403" s="132"/>
      <c r="CN3403" s="132"/>
      <c r="CO3403" s="137"/>
      <c r="CP3403" s="132"/>
      <c r="CQ3403" s="137"/>
    </row>
    <row r="3404" spans="91:95">
      <c r="CM3404" s="132"/>
      <c r="CN3404" s="132"/>
      <c r="CO3404" s="137"/>
      <c r="CP3404" s="132"/>
      <c r="CQ3404" s="137"/>
    </row>
    <row r="3405" spans="91:95">
      <c r="CM3405" s="132"/>
      <c r="CN3405" s="132"/>
      <c r="CO3405" s="137"/>
      <c r="CP3405" s="132"/>
      <c r="CQ3405" s="137"/>
    </row>
    <row r="3406" spans="91:95">
      <c r="CM3406" s="132"/>
      <c r="CN3406" s="132"/>
      <c r="CO3406" s="137"/>
      <c r="CP3406" s="132"/>
      <c r="CQ3406" s="137"/>
    </row>
    <row r="3407" spans="91:95">
      <c r="CM3407" s="132"/>
      <c r="CN3407" s="132"/>
      <c r="CO3407" s="137"/>
      <c r="CP3407" s="132"/>
      <c r="CQ3407" s="137"/>
    </row>
    <row r="3408" spans="91:95">
      <c r="CM3408" s="132"/>
      <c r="CN3408" s="132"/>
      <c r="CO3408" s="137"/>
      <c r="CP3408" s="132"/>
      <c r="CQ3408" s="137"/>
    </row>
    <row r="3409" spans="91:95">
      <c r="CM3409" s="132"/>
      <c r="CN3409" s="132"/>
      <c r="CO3409" s="137"/>
      <c r="CP3409" s="132"/>
      <c r="CQ3409" s="137"/>
    </row>
    <row r="3410" spans="91:95">
      <c r="CM3410" s="132"/>
      <c r="CN3410" s="132"/>
      <c r="CO3410" s="137"/>
      <c r="CP3410" s="132"/>
      <c r="CQ3410" s="137"/>
    </row>
    <row r="3411" spans="91:95">
      <c r="CM3411" s="132"/>
      <c r="CN3411" s="132"/>
      <c r="CO3411" s="137"/>
      <c r="CP3411" s="132"/>
      <c r="CQ3411" s="137"/>
    </row>
    <row r="3412" spans="91:95">
      <c r="CM3412" s="132"/>
      <c r="CN3412" s="132"/>
      <c r="CO3412" s="137"/>
      <c r="CP3412" s="132"/>
      <c r="CQ3412" s="137"/>
    </row>
    <row r="3413" spans="91:95">
      <c r="CM3413" s="132"/>
      <c r="CN3413" s="132"/>
      <c r="CO3413" s="137"/>
      <c r="CP3413" s="132"/>
      <c r="CQ3413" s="137"/>
    </row>
    <row r="3414" spans="91:95">
      <c r="CM3414" s="132"/>
      <c r="CN3414" s="132"/>
      <c r="CO3414" s="137"/>
      <c r="CP3414" s="132"/>
      <c r="CQ3414" s="137"/>
    </row>
    <row r="3415" spans="91:95">
      <c r="CM3415" s="132"/>
      <c r="CN3415" s="132"/>
      <c r="CO3415" s="137"/>
      <c r="CP3415" s="132"/>
      <c r="CQ3415" s="137"/>
    </row>
    <row r="3416" spans="91:95">
      <c r="CM3416" s="132"/>
      <c r="CN3416" s="132"/>
      <c r="CO3416" s="137"/>
      <c r="CP3416" s="132"/>
      <c r="CQ3416" s="137"/>
    </row>
    <row r="3417" spans="91:95">
      <c r="CM3417" s="132"/>
      <c r="CN3417" s="132"/>
      <c r="CO3417" s="137"/>
      <c r="CP3417" s="132"/>
      <c r="CQ3417" s="137"/>
    </row>
    <row r="3418" spans="91:95">
      <c r="CM3418" s="132"/>
      <c r="CN3418" s="132"/>
      <c r="CO3418" s="137"/>
      <c r="CP3418" s="132"/>
      <c r="CQ3418" s="137"/>
    </row>
    <row r="3419" spans="91:95">
      <c r="CM3419" s="132"/>
      <c r="CN3419" s="132"/>
      <c r="CO3419" s="137"/>
      <c r="CP3419" s="132"/>
      <c r="CQ3419" s="137"/>
    </row>
    <row r="3420" spans="91:95">
      <c r="CM3420" s="132"/>
      <c r="CN3420" s="132"/>
      <c r="CO3420" s="137"/>
      <c r="CP3420" s="132"/>
      <c r="CQ3420" s="137"/>
    </row>
    <row r="3421" spans="91:95">
      <c r="CM3421" s="132"/>
      <c r="CN3421" s="132"/>
      <c r="CO3421" s="137"/>
      <c r="CP3421" s="132"/>
      <c r="CQ3421" s="137"/>
    </row>
    <row r="3422" spans="91:95">
      <c r="CM3422" s="132"/>
      <c r="CN3422" s="132"/>
      <c r="CO3422" s="137"/>
      <c r="CP3422" s="132"/>
      <c r="CQ3422" s="137"/>
    </row>
    <row r="3423" spans="91:95">
      <c r="CM3423" s="132"/>
      <c r="CN3423" s="132"/>
      <c r="CO3423" s="137"/>
      <c r="CP3423" s="132"/>
      <c r="CQ3423" s="137"/>
    </row>
    <row r="3424" spans="91:95">
      <c r="CM3424" s="132"/>
      <c r="CN3424" s="132"/>
      <c r="CO3424" s="137"/>
      <c r="CP3424" s="132"/>
      <c r="CQ3424" s="137"/>
    </row>
    <row r="3425" spans="91:95">
      <c r="CM3425" s="132"/>
      <c r="CN3425" s="132"/>
      <c r="CO3425" s="137"/>
      <c r="CP3425" s="132"/>
      <c r="CQ3425" s="137"/>
    </row>
    <row r="3426" spans="91:95">
      <c r="CM3426" s="132"/>
      <c r="CN3426" s="132"/>
      <c r="CO3426" s="137"/>
      <c r="CP3426" s="132"/>
      <c r="CQ3426" s="137"/>
    </row>
    <row r="3427" spans="91:95">
      <c r="CM3427" s="132"/>
      <c r="CN3427" s="132"/>
      <c r="CO3427" s="137"/>
      <c r="CP3427" s="132"/>
      <c r="CQ3427" s="137"/>
    </row>
    <row r="3428" spans="91:95">
      <c r="CM3428" s="132"/>
      <c r="CN3428" s="132"/>
      <c r="CO3428" s="137"/>
      <c r="CP3428" s="132"/>
      <c r="CQ3428" s="137"/>
    </row>
    <row r="3429" spans="91:95">
      <c r="CM3429" s="132"/>
      <c r="CN3429" s="132"/>
      <c r="CO3429" s="137"/>
      <c r="CP3429" s="132"/>
      <c r="CQ3429" s="137"/>
    </row>
    <row r="3430" spans="91:95">
      <c r="CM3430" s="132"/>
      <c r="CN3430" s="132"/>
      <c r="CO3430" s="137"/>
      <c r="CP3430" s="132"/>
      <c r="CQ3430" s="137"/>
    </row>
    <row r="3431" spans="91:95">
      <c r="CM3431" s="132"/>
      <c r="CN3431" s="132"/>
      <c r="CO3431" s="137"/>
      <c r="CP3431" s="132"/>
      <c r="CQ3431" s="137"/>
    </row>
    <row r="3432" spans="91:95">
      <c r="CM3432" s="132"/>
      <c r="CN3432" s="132"/>
      <c r="CO3432" s="137"/>
      <c r="CP3432" s="132"/>
      <c r="CQ3432" s="137"/>
    </row>
    <row r="3433" spans="91:95">
      <c r="CM3433" s="132"/>
      <c r="CN3433" s="132"/>
      <c r="CO3433" s="137"/>
      <c r="CP3433" s="132"/>
      <c r="CQ3433" s="137"/>
    </row>
    <row r="3434" spans="91:95">
      <c r="CM3434" s="132"/>
      <c r="CN3434" s="132"/>
      <c r="CO3434" s="137"/>
      <c r="CP3434" s="132"/>
      <c r="CQ3434" s="137"/>
    </row>
    <row r="3435" spans="91:95">
      <c r="CM3435" s="132"/>
      <c r="CN3435" s="132"/>
      <c r="CO3435" s="137"/>
      <c r="CP3435" s="132"/>
      <c r="CQ3435" s="137"/>
    </row>
    <row r="3436" spans="91:95">
      <c r="CM3436" s="132"/>
      <c r="CN3436" s="132"/>
      <c r="CO3436" s="137"/>
      <c r="CP3436" s="132"/>
      <c r="CQ3436" s="137"/>
    </row>
    <row r="3437" spans="91:95">
      <c r="CM3437" s="132"/>
      <c r="CN3437" s="132"/>
      <c r="CO3437" s="137"/>
      <c r="CP3437" s="132"/>
      <c r="CQ3437" s="137"/>
    </row>
    <row r="3438" spans="91:95">
      <c r="CM3438" s="132"/>
      <c r="CN3438" s="132"/>
      <c r="CO3438" s="137"/>
      <c r="CP3438" s="132"/>
      <c r="CQ3438" s="137"/>
    </row>
    <row r="3439" spans="91:95">
      <c r="CM3439" s="132"/>
      <c r="CN3439" s="132"/>
      <c r="CO3439" s="137"/>
      <c r="CP3439" s="132"/>
      <c r="CQ3439" s="137"/>
    </row>
    <row r="3440" spans="91:95">
      <c r="CM3440" s="132"/>
      <c r="CN3440" s="132"/>
      <c r="CO3440" s="137"/>
      <c r="CP3440" s="132"/>
      <c r="CQ3440" s="137"/>
    </row>
    <row r="3441" spans="91:95">
      <c r="CM3441" s="132"/>
      <c r="CN3441" s="132"/>
      <c r="CO3441" s="137"/>
      <c r="CP3441" s="132"/>
      <c r="CQ3441" s="137"/>
    </row>
    <row r="3442" spans="91:95">
      <c r="CM3442" s="132"/>
      <c r="CN3442" s="132"/>
      <c r="CO3442" s="137"/>
      <c r="CP3442" s="132"/>
      <c r="CQ3442" s="137"/>
    </row>
    <row r="3443" spans="91:95">
      <c r="CM3443" s="132"/>
      <c r="CN3443" s="132"/>
      <c r="CO3443" s="137"/>
      <c r="CP3443" s="132"/>
      <c r="CQ3443" s="137"/>
    </row>
    <row r="3444" spans="91:95">
      <c r="CM3444" s="132"/>
      <c r="CN3444" s="132"/>
      <c r="CO3444" s="137"/>
      <c r="CP3444" s="132"/>
      <c r="CQ3444" s="137"/>
    </row>
    <row r="3445" spans="91:95">
      <c r="CM3445" s="132"/>
      <c r="CN3445" s="132"/>
      <c r="CO3445" s="137"/>
      <c r="CP3445" s="132"/>
      <c r="CQ3445" s="137"/>
    </row>
    <row r="3446" spans="91:95">
      <c r="CM3446" s="132"/>
      <c r="CN3446" s="132"/>
      <c r="CO3446" s="137"/>
      <c r="CP3446" s="132"/>
      <c r="CQ3446" s="137"/>
    </row>
    <row r="3447" spans="91:95">
      <c r="CM3447" s="132"/>
      <c r="CN3447" s="132"/>
      <c r="CO3447" s="137"/>
      <c r="CP3447" s="132"/>
      <c r="CQ3447" s="137"/>
    </row>
    <row r="3448" spans="91:95">
      <c r="CM3448" s="132"/>
      <c r="CN3448" s="132"/>
      <c r="CO3448" s="137"/>
      <c r="CP3448" s="132"/>
      <c r="CQ3448" s="137"/>
    </row>
    <row r="3449" spans="91:95">
      <c r="CM3449" s="132"/>
      <c r="CN3449" s="132"/>
      <c r="CO3449" s="137"/>
      <c r="CP3449" s="132"/>
      <c r="CQ3449" s="137"/>
    </row>
    <row r="3450" spans="91:95">
      <c r="CM3450" s="132"/>
      <c r="CN3450" s="132"/>
      <c r="CO3450" s="137"/>
      <c r="CP3450" s="132"/>
      <c r="CQ3450" s="137"/>
    </row>
    <row r="3451" spans="91:95">
      <c r="CM3451" s="132"/>
      <c r="CN3451" s="132"/>
      <c r="CO3451" s="137"/>
      <c r="CP3451" s="132"/>
      <c r="CQ3451" s="137"/>
    </row>
    <row r="3452" spans="91:95">
      <c r="CM3452" s="132"/>
      <c r="CN3452" s="132"/>
      <c r="CO3452" s="137"/>
      <c r="CP3452" s="132"/>
      <c r="CQ3452" s="137"/>
    </row>
    <row r="3453" spans="91:95">
      <c r="CM3453" s="132"/>
      <c r="CN3453" s="132"/>
      <c r="CO3453" s="137"/>
      <c r="CP3453" s="132"/>
      <c r="CQ3453" s="137"/>
    </row>
    <row r="3454" spans="91:95">
      <c r="CM3454" s="132"/>
      <c r="CN3454" s="132"/>
      <c r="CO3454" s="137"/>
      <c r="CP3454" s="132"/>
      <c r="CQ3454" s="137"/>
    </row>
    <row r="3455" spans="91:95">
      <c r="CM3455" s="132"/>
      <c r="CN3455" s="132"/>
      <c r="CO3455" s="137"/>
      <c r="CP3455" s="132"/>
      <c r="CQ3455" s="137"/>
    </row>
    <row r="3456" spans="91:95">
      <c r="CM3456" s="132"/>
      <c r="CN3456" s="132"/>
      <c r="CO3456" s="137"/>
      <c r="CP3456" s="132"/>
      <c r="CQ3456" s="137"/>
    </row>
    <row r="3457" spans="91:95">
      <c r="CM3457" s="132"/>
      <c r="CN3457" s="132"/>
      <c r="CO3457" s="137"/>
      <c r="CP3457" s="132"/>
      <c r="CQ3457" s="137"/>
    </row>
    <row r="3458" spans="91:95">
      <c r="CM3458" s="132"/>
      <c r="CN3458" s="132"/>
      <c r="CO3458" s="137"/>
      <c r="CP3458" s="132"/>
      <c r="CQ3458" s="137"/>
    </row>
    <row r="3459" spans="91:95">
      <c r="CM3459" s="132"/>
      <c r="CN3459" s="132"/>
      <c r="CO3459" s="137"/>
      <c r="CP3459" s="132"/>
      <c r="CQ3459" s="137"/>
    </row>
    <row r="3460" spans="91:95">
      <c r="CM3460" s="132"/>
      <c r="CN3460" s="132"/>
      <c r="CO3460" s="137"/>
      <c r="CP3460" s="132"/>
      <c r="CQ3460" s="137"/>
    </row>
    <row r="3461" spans="91:95">
      <c r="CM3461" s="132"/>
      <c r="CN3461" s="132"/>
      <c r="CO3461" s="137"/>
      <c r="CP3461" s="132"/>
      <c r="CQ3461" s="137"/>
    </row>
    <row r="3462" spans="91:95">
      <c r="CM3462" s="132"/>
      <c r="CN3462" s="132"/>
      <c r="CO3462" s="137"/>
      <c r="CP3462" s="132"/>
      <c r="CQ3462" s="137"/>
    </row>
    <row r="3463" spans="91:95">
      <c r="CM3463" s="132"/>
      <c r="CN3463" s="132"/>
      <c r="CO3463" s="137"/>
      <c r="CP3463" s="132"/>
      <c r="CQ3463" s="137"/>
    </row>
    <row r="3464" spans="91:95">
      <c r="CM3464" s="132"/>
      <c r="CN3464" s="132"/>
      <c r="CO3464" s="137"/>
      <c r="CP3464" s="132"/>
      <c r="CQ3464" s="137"/>
    </row>
    <row r="3465" spans="91:95">
      <c r="CM3465" s="132"/>
      <c r="CN3465" s="132"/>
      <c r="CO3465" s="137"/>
      <c r="CP3465" s="132"/>
      <c r="CQ3465" s="137"/>
    </row>
    <row r="3466" spans="91:95">
      <c r="CM3466" s="132"/>
      <c r="CN3466" s="132"/>
      <c r="CO3466" s="137"/>
      <c r="CP3466" s="132"/>
      <c r="CQ3466" s="137"/>
    </row>
    <row r="3467" spans="91:95">
      <c r="CM3467" s="132"/>
      <c r="CN3467" s="132"/>
      <c r="CO3467" s="137"/>
      <c r="CP3467" s="132"/>
      <c r="CQ3467" s="137"/>
    </row>
    <row r="3468" spans="91:95">
      <c r="CM3468" s="132"/>
      <c r="CN3468" s="132"/>
      <c r="CO3468" s="137"/>
      <c r="CP3468" s="132"/>
      <c r="CQ3468" s="137"/>
    </row>
    <row r="3469" spans="91:95">
      <c r="CM3469" s="132"/>
      <c r="CN3469" s="132"/>
      <c r="CO3469" s="137"/>
      <c r="CP3469" s="132"/>
      <c r="CQ3469" s="137"/>
    </row>
    <row r="3470" spans="91:95">
      <c r="CM3470" s="132"/>
      <c r="CN3470" s="132"/>
      <c r="CO3470" s="137"/>
      <c r="CP3470" s="132"/>
      <c r="CQ3470" s="137"/>
    </row>
    <row r="3471" spans="91:95">
      <c r="CM3471" s="132"/>
      <c r="CN3471" s="132"/>
      <c r="CO3471" s="137"/>
      <c r="CP3471" s="132"/>
      <c r="CQ3471" s="137"/>
    </row>
    <row r="3472" spans="91:95">
      <c r="CM3472" s="132"/>
      <c r="CN3472" s="132"/>
      <c r="CO3472" s="137"/>
      <c r="CP3472" s="132"/>
      <c r="CQ3472" s="137"/>
    </row>
    <row r="3473" spans="91:95">
      <c r="CM3473" s="132"/>
      <c r="CN3473" s="132"/>
      <c r="CO3473" s="137"/>
      <c r="CP3473" s="132"/>
      <c r="CQ3473" s="137"/>
    </row>
    <row r="3474" spans="91:95">
      <c r="CM3474" s="132"/>
      <c r="CN3474" s="132"/>
      <c r="CO3474" s="137"/>
      <c r="CP3474" s="132"/>
      <c r="CQ3474" s="137"/>
    </row>
    <row r="3475" spans="91:95">
      <c r="CM3475" s="132"/>
      <c r="CN3475" s="132"/>
      <c r="CO3475" s="137"/>
      <c r="CP3475" s="132"/>
      <c r="CQ3475" s="137"/>
    </row>
    <row r="3476" spans="91:95">
      <c r="CM3476" s="132"/>
      <c r="CN3476" s="132"/>
      <c r="CO3476" s="137"/>
      <c r="CP3476" s="132"/>
      <c r="CQ3476" s="137"/>
    </row>
    <row r="3477" spans="91:95">
      <c r="CM3477" s="132"/>
      <c r="CN3477" s="132"/>
      <c r="CO3477" s="137"/>
      <c r="CP3477" s="132"/>
      <c r="CQ3477" s="137"/>
    </row>
    <row r="3478" spans="91:95">
      <c r="CM3478" s="132"/>
      <c r="CN3478" s="132"/>
      <c r="CO3478" s="137"/>
      <c r="CP3478" s="132"/>
      <c r="CQ3478" s="137"/>
    </row>
    <row r="3479" spans="91:95">
      <c r="CM3479" s="132"/>
      <c r="CN3479" s="132"/>
      <c r="CO3479" s="137"/>
      <c r="CP3479" s="132"/>
      <c r="CQ3479" s="137"/>
    </row>
    <row r="3480" spans="91:95">
      <c r="CM3480" s="132"/>
      <c r="CN3480" s="132"/>
      <c r="CO3480" s="137"/>
      <c r="CP3480" s="132"/>
      <c r="CQ3480" s="137"/>
    </row>
    <row r="3481" spans="91:95">
      <c r="CM3481" s="132"/>
      <c r="CN3481" s="132"/>
      <c r="CO3481" s="137"/>
      <c r="CP3481" s="132"/>
      <c r="CQ3481" s="137"/>
    </row>
    <row r="3482" spans="91:95">
      <c r="CM3482" s="132"/>
      <c r="CN3482" s="132"/>
      <c r="CO3482" s="137"/>
      <c r="CP3482" s="132"/>
      <c r="CQ3482" s="137"/>
    </row>
    <row r="3483" spans="91:95">
      <c r="CM3483" s="132"/>
      <c r="CN3483" s="132"/>
      <c r="CO3483" s="137"/>
      <c r="CP3483" s="132"/>
      <c r="CQ3483" s="137"/>
    </row>
    <row r="3484" spans="91:95">
      <c r="CM3484" s="132"/>
      <c r="CN3484" s="132"/>
      <c r="CO3484" s="137"/>
      <c r="CP3484" s="132"/>
      <c r="CQ3484" s="137"/>
    </row>
    <row r="3485" spans="91:95">
      <c r="CM3485" s="132"/>
      <c r="CN3485" s="132"/>
      <c r="CO3485" s="137"/>
      <c r="CP3485" s="132"/>
      <c r="CQ3485" s="137"/>
    </row>
    <row r="3486" spans="91:95">
      <c r="CM3486" s="132"/>
      <c r="CN3486" s="132"/>
      <c r="CO3486" s="137"/>
      <c r="CP3486" s="132"/>
      <c r="CQ3486" s="137"/>
    </row>
    <row r="3487" spans="91:95">
      <c r="CM3487" s="132"/>
      <c r="CN3487" s="132"/>
      <c r="CO3487" s="137"/>
      <c r="CP3487" s="132"/>
      <c r="CQ3487" s="137"/>
    </row>
    <row r="3488" spans="91:95">
      <c r="CM3488" s="132"/>
      <c r="CN3488" s="132"/>
      <c r="CO3488" s="137"/>
      <c r="CP3488" s="132"/>
      <c r="CQ3488" s="137"/>
    </row>
    <row r="3489" spans="91:95">
      <c r="CM3489" s="132"/>
      <c r="CN3489" s="132"/>
      <c r="CO3489" s="137"/>
      <c r="CP3489" s="132"/>
      <c r="CQ3489" s="137"/>
    </row>
    <row r="3490" spans="91:95">
      <c r="CM3490" s="132"/>
      <c r="CN3490" s="132"/>
      <c r="CO3490" s="137"/>
      <c r="CP3490" s="132"/>
      <c r="CQ3490" s="137"/>
    </row>
    <row r="3491" spans="91:95">
      <c r="CM3491" s="132"/>
      <c r="CN3491" s="132"/>
      <c r="CO3491" s="137"/>
      <c r="CP3491" s="132"/>
      <c r="CQ3491" s="137"/>
    </row>
    <row r="3492" spans="91:95">
      <c r="CM3492" s="132"/>
      <c r="CN3492" s="132"/>
      <c r="CO3492" s="137"/>
      <c r="CP3492" s="132"/>
      <c r="CQ3492" s="137"/>
    </row>
    <row r="3493" spans="91:95">
      <c r="CM3493" s="132"/>
      <c r="CN3493" s="132"/>
      <c r="CO3493" s="137"/>
      <c r="CP3493" s="132"/>
      <c r="CQ3493" s="137"/>
    </row>
    <row r="3494" spans="91:95">
      <c r="CM3494" s="132"/>
      <c r="CN3494" s="132"/>
      <c r="CO3494" s="137"/>
      <c r="CP3494" s="132"/>
      <c r="CQ3494" s="137"/>
    </row>
    <row r="3495" spans="91:95">
      <c r="CM3495" s="132"/>
      <c r="CN3495" s="132"/>
      <c r="CO3495" s="137"/>
      <c r="CP3495" s="132"/>
      <c r="CQ3495" s="137"/>
    </row>
    <row r="3496" spans="91:95">
      <c r="CM3496" s="132"/>
      <c r="CN3496" s="132"/>
      <c r="CO3496" s="137"/>
      <c r="CP3496" s="132"/>
      <c r="CQ3496" s="137"/>
    </row>
    <row r="3497" spans="91:95">
      <c r="CM3497" s="132"/>
      <c r="CN3497" s="132"/>
      <c r="CO3497" s="137"/>
      <c r="CP3497" s="132"/>
      <c r="CQ3497" s="137"/>
    </row>
    <row r="3498" spans="91:95">
      <c r="CM3498" s="132"/>
      <c r="CN3498" s="132"/>
      <c r="CO3498" s="137"/>
      <c r="CP3498" s="132"/>
      <c r="CQ3498" s="137"/>
    </row>
    <row r="3499" spans="91:95">
      <c r="CM3499" s="132"/>
      <c r="CN3499" s="132"/>
      <c r="CO3499" s="137"/>
      <c r="CP3499" s="132"/>
      <c r="CQ3499" s="137"/>
    </row>
    <row r="3500" spans="91:95">
      <c r="CM3500" s="132"/>
      <c r="CN3500" s="132"/>
      <c r="CO3500" s="137"/>
      <c r="CP3500" s="132"/>
      <c r="CQ3500" s="137"/>
    </row>
    <row r="3501" spans="91:95">
      <c r="CM3501" s="132"/>
      <c r="CN3501" s="132"/>
      <c r="CO3501" s="137"/>
      <c r="CP3501" s="132"/>
      <c r="CQ3501" s="137"/>
    </row>
    <row r="3502" spans="91:95">
      <c r="CM3502" s="132"/>
      <c r="CN3502" s="132"/>
      <c r="CO3502" s="137"/>
      <c r="CP3502" s="132"/>
      <c r="CQ3502" s="137"/>
    </row>
    <row r="3503" spans="91:95">
      <c r="CM3503" s="132"/>
      <c r="CN3503" s="132"/>
      <c r="CO3503" s="137"/>
      <c r="CP3503" s="132"/>
      <c r="CQ3503" s="137"/>
    </row>
    <row r="3504" spans="91:95">
      <c r="CM3504" s="132"/>
      <c r="CN3504" s="132"/>
      <c r="CO3504" s="137"/>
      <c r="CP3504" s="132"/>
      <c r="CQ3504" s="137"/>
    </row>
    <row r="3505" spans="91:95">
      <c r="CM3505" s="132"/>
      <c r="CN3505" s="132"/>
      <c r="CO3505" s="137"/>
      <c r="CP3505" s="132"/>
      <c r="CQ3505" s="137"/>
    </row>
    <row r="3506" spans="91:95">
      <c r="CM3506" s="132"/>
      <c r="CN3506" s="132"/>
      <c r="CO3506" s="137"/>
      <c r="CP3506" s="132"/>
      <c r="CQ3506" s="137"/>
    </row>
    <row r="3507" spans="91:95">
      <c r="CM3507" s="132"/>
      <c r="CN3507" s="132"/>
      <c r="CO3507" s="137"/>
      <c r="CP3507" s="132"/>
      <c r="CQ3507" s="137"/>
    </row>
    <row r="3508" spans="91:95">
      <c r="CM3508" s="132"/>
      <c r="CN3508" s="132"/>
      <c r="CO3508" s="137"/>
      <c r="CP3508" s="132"/>
      <c r="CQ3508" s="137"/>
    </row>
    <row r="3509" spans="91:95">
      <c r="CM3509" s="132"/>
      <c r="CN3509" s="132"/>
      <c r="CO3509" s="137"/>
      <c r="CP3509" s="132"/>
      <c r="CQ3509" s="137"/>
    </row>
    <row r="3510" spans="91:95">
      <c r="CM3510" s="132"/>
      <c r="CN3510" s="132"/>
      <c r="CO3510" s="137"/>
      <c r="CP3510" s="132"/>
      <c r="CQ3510" s="137"/>
    </row>
    <row r="3511" spans="91:95">
      <c r="CM3511" s="132"/>
      <c r="CN3511" s="132"/>
      <c r="CO3511" s="137"/>
      <c r="CP3511" s="132"/>
      <c r="CQ3511" s="137"/>
    </row>
    <row r="3512" spans="91:95">
      <c r="CM3512" s="132"/>
      <c r="CN3512" s="132"/>
      <c r="CO3512" s="137"/>
      <c r="CP3512" s="132"/>
      <c r="CQ3512" s="137"/>
    </row>
    <row r="3513" spans="91:95">
      <c r="CM3513" s="132"/>
      <c r="CN3513" s="132"/>
      <c r="CO3513" s="137"/>
      <c r="CP3513" s="132"/>
      <c r="CQ3513" s="137"/>
    </row>
    <row r="3514" spans="91:95">
      <c r="CM3514" s="132"/>
      <c r="CN3514" s="132"/>
      <c r="CO3514" s="137"/>
      <c r="CP3514" s="132"/>
      <c r="CQ3514" s="137"/>
    </row>
    <row r="3515" spans="91:95">
      <c r="CM3515" s="132"/>
      <c r="CN3515" s="132"/>
      <c r="CO3515" s="137"/>
      <c r="CP3515" s="132"/>
      <c r="CQ3515" s="137"/>
    </row>
    <row r="3516" spans="91:95">
      <c r="CM3516" s="132"/>
      <c r="CN3516" s="132"/>
      <c r="CO3516" s="137"/>
      <c r="CP3516" s="132"/>
      <c r="CQ3516" s="137"/>
    </row>
    <row r="3517" spans="91:95">
      <c r="CM3517" s="132"/>
      <c r="CN3517" s="132"/>
      <c r="CO3517" s="137"/>
      <c r="CP3517" s="132"/>
      <c r="CQ3517" s="137"/>
    </row>
    <row r="3518" spans="91:95">
      <c r="CM3518" s="132"/>
      <c r="CN3518" s="132"/>
      <c r="CO3518" s="137"/>
      <c r="CP3518" s="132"/>
      <c r="CQ3518" s="137"/>
    </row>
    <row r="3519" spans="91:95">
      <c r="CM3519" s="132"/>
      <c r="CN3519" s="132"/>
      <c r="CO3519" s="137"/>
      <c r="CP3519" s="132"/>
      <c r="CQ3519" s="137"/>
    </row>
    <row r="3520" spans="91:95">
      <c r="CM3520" s="132"/>
      <c r="CN3520" s="132"/>
      <c r="CO3520" s="137"/>
      <c r="CP3520" s="132"/>
      <c r="CQ3520" s="137"/>
    </row>
    <row r="3521" spans="91:95">
      <c r="CM3521" s="132"/>
      <c r="CN3521" s="132"/>
      <c r="CO3521" s="137"/>
      <c r="CP3521" s="132"/>
      <c r="CQ3521" s="137"/>
    </row>
    <row r="3522" spans="91:95">
      <c r="CM3522" s="132"/>
      <c r="CN3522" s="132"/>
      <c r="CO3522" s="137"/>
      <c r="CP3522" s="132"/>
      <c r="CQ3522" s="137"/>
    </row>
    <row r="3523" spans="91:95">
      <c r="CM3523" s="132"/>
      <c r="CN3523" s="132"/>
      <c r="CO3523" s="137"/>
      <c r="CP3523" s="132"/>
      <c r="CQ3523" s="137"/>
    </row>
    <row r="3524" spans="91:95">
      <c r="CM3524" s="132"/>
      <c r="CN3524" s="132"/>
      <c r="CO3524" s="137"/>
      <c r="CP3524" s="132"/>
      <c r="CQ3524" s="137"/>
    </row>
    <row r="3525" spans="91:95">
      <c r="CM3525" s="132"/>
      <c r="CN3525" s="132"/>
      <c r="CO3525" s="137"/>
      <c r="CP3525" s="132"/>
      <c r="CQ3525" s="137"/>
    </row>
    <row r="3526" spans="91:95">
      <c r="CM3526" s="132"/>
      <c r="CN3526" s="132"/>
      <c r="CO3526" s="137"/>
      <c r="CP3526" s="132"/>
      <c r="CQ3526" s="137"/>
    </row>
    <row r="3527" spans="91:95">
      <c r="CM3527" s="132"/>
      <c r="CN3527" s="132"/>
      <c r="CO3527" s="137"/>
      <c r="CP3527" s="132"/>
      <c r="CQ3527" s="137"/>
    </row>
    <row r="3528" spans="91:95">
      <c r="CM3528" s="132"/>
      <c r="CN3528" s="132"/>
      <c r="CO3528" s="137"/>
      <c r="CP3528" s="132"/>
      <c r="CQ3528" s="137"/>
    </row>
    <row r="3529" spans="91:95">
      <c r="CM3529" s="132"/>
      <c r="CN3529" s="132"/>
      <c r="CO3529" s="137"/>
      <c r="CP3529" s="132"/>
      <c r="CQ3529" s="137"/>
    </row>
    <row r="3530" spans="91:95">
      <c r="CM3530" s="132"/>
      <c r="CN3530" s="132"/>
      <c r="CO3530" s="137"/>
      <c r="CP3530" s="132"/>
      <c r="CQ3530" s="137"/>
    </row>
    <row r="3531" spans="91:95">
      <c r="CM3531" s="132"/>
      <c r="CN3531" s="132"/>
      <c r="CO3531" s="137"/>
      <c r="CP3531" s="132"/>
      <c r="CQ3531" s="137"/>
    </row>
    <row r="3532" spans="91:95">
      <c r="CM3532" s="132"/>
      <c r="CN3532" s="132"/>
      <c r="CO3532" s="137"/>
      <c r="CP3532" s="132"/>
      <c r="CQ3532" s="137"/>
    </row>
    <row r="3533" spans="91:95">
      <c r="CM3533" s="132"/>
      <c r="CN3533" s="132"/>
      <c r="CO3533" s="137"/>
      <c r="CP3533" s="132"/>
      <c r="CQ3533" s="137"/>
    </row>
    <row r="3534" spans="91:95">
      <c r="CM3534" s="132"/>
      <c r="CN3534" s="132"/>
      <c r="CO3534" s="137"/>
      <c r="CP3534" s="132"/>
      <c r="CQ3534" s="137"/>
    </row>
    <row r="3535" spans="91:95">
      <c r="CM3535" s="132"/>
      <c r="CN3535" s="132"/>
      <c r="CO3535" s="137"/>
      <c r="CP3535" s="132"/>
      <c r="CQ3535" s="137"/>
    </row>
    <row r="3536" spans="91:95">
      <c r="CM3536" s="132"/>
      <c r="CN3536" s="132"/>
      <c r="CO3536" s="137"/>
      <c r="CP3536" s="132"/>
      <c r="CQ3536" s="137"/>
    </row>
    <row r="3537" spans="91:95">
      <c r="CM3537" s="132"/>
      <c r="CN3537" s="132"/>
      <c r="CO3537" s="137"/>
      <c r="CP3537" s="132"/>
      <c r="CQ3537" s="137"/>
    </row>
    <row r="3538" spans="91:95">
      <c r="CM3538" s="132"/>
      <c r="CN3538" s="132"/>
      <c r="CO3538" s="137"/>
      <c r="CP3538" s="132"/>
      <c r="CQ3538" s="137"/>
    </row>
    <row r="3539" spans="91:95">
      <c r="CM3539" s="132"/>
      <c r="CN3539" s="132"/>
      <c r="CO3539" s="137"/>
      <c r="CP3539" s="132"/>
      <c r="CQ3539" s="137"/>
    </row>
    <row r="3540" spans="91:95">
      <c r="CM3540" s="132"/>
      <c r="CN3540" s="132"/>
      <c r="CO3540" s="137"/>
      <c r="CP3540" s="132"/>
      <c r="CQ3540" s="137"/>
    </row>
    <row r="3541" spans="91:95">
      <c r="CM3541" s="132"/>
      <c r="CN3541" s="132"/>
      <c r="CO3541" s="137"/>
      <c r="CP3541" s="132"/>
      <c r="CQ3541" s="137"/>
    </row>
    <row r="3542" spans="91:95">
      <c r="CM3542" s="132"/>
      <c r="CN3542" s="132"/>
      <c r="CO3542" s="137"/>
      <c r="CP3542" s="132"/>
      <c r="CQ3542" s="137"/>
    </row>
    <row r="3543" spans="91:95">
      <c r="CM3543" s="132"/>
      <c r="CN3543" s="132"/>
      <c r="CO3543" s="137"/>
      <c r="CP3543" s="132"/>
      <c r="CQ3543" s="137"/>
    </row>
    <row r="3544" spans="91:95">
      <c r="CM3544" s="132"/>
      <c r="CN3544" s="132"/>
      <c r="CO3544" s="137"/>
      <c r="CP3544" s="132"/>
      <c r="CQ3544" s="137"/>
    </row>
    <row r="3545" spans="91:95">
      <c r="CM3545" s="132"/>
      <c r="CN3545" s="132"/>
      <c r="CO3545" s="137"/>
      <c r="CP3545" s="132"/>
      <c r="CQ3545" s="137"/>
    </row>
    <row r="3546" spans="91:95">
      <c r="CM3546" s="132"/>
      <c r="CN3546" s="132"/>
      <c r="CO3546" s="137"/>
      <c r="CP3546" s="132"/>
      <c r="CQ3546" s="137"/>
    </row>
    <row r="3547" spans="91:95">
      <c r="CM3547" s="132"/>
      <c r="CN3547" s="132"/>
      <c r="CO3547" s="137"/>
      <c r="CP3547" s="132"/>
      <c r="CQ3547" s="137"/>
    </row>
    <row r="3548" spans="91:95">
      <c r="CM3548" s="132"/>
      <c r="CN3548" s="132"/>
      <c r="CO3548" s="137"/>
      <c r="CP3548" s="132"/>
      <c r="CQ3548" s="137"/>
    </row>
    <row r="3549" spans="91:95">
      <c r="CM3549" s="132"/>
      <c r="CN3549" s="132"/>
      <c r="CO3549" s="137"/>
      <c r="CP3549" s="132"/>
      <c r="CQ3549" s="137"/>
    </row>
    <row r="3550" spans="91:95">
      <c r="CM3550" s="132"/>
      <c r="CN3550" s="132"/>
      <c r="CO3550" s="137"/>
      <c r="CP3550" s="132"/>
      <c r="CQ3550" s="137"/>
    </row>
    <row r="3551" spans="91:95">
      <c r="CM3551" s="132"/>
      <c r="CN3551" s="132"/>
      <c r="CO3551" s="137"/>
      <c r="CP3551" s="132"/>
      <c r="CQ3551" s="137"/>
    </row>
    <row r="3552" spans="91:95">
      <c r="CM3552" s="132"/>
      <c r="CN3552" s="132"/>
      <c r="CO3552" s="137"/>
      <c r="CP3552" s="132"/>
      <c r="CQ3552" s="137"/>
    </row>
    <row r="3553" spans="91:95">
      <c r="CM3553" s="132"/>
      <c r="CN3553" s="132"/>
      <c r="CO3553" s="137"/>
      <c r="CP3553" s="132"/>
      <c r="CQ3553" s="137"/>
    </row>
    <row r="3554" spans="91:95">
      <c r="CM3554" s="132"/>
      <c r="CN3554" s="132"/>
      <c r="CO3554" s="137"/>
      <c r="CP3554" s="132"/>
      <c r="CQ3554" s="137"/>
    </row>
    <row r="3555" spans="91:95">
      <c r="CM3555" s="132"/>
      <c r="CN3555" s="132"/>
      <c r="CO3555" s="137"/>
      <c r="CP3555" s="132"/>
      <c r="CQ3555" s="137"/>
    </row>
    <row r="3556" spans="91:95">
      <c r="CM3556" s="132"/>
      <c r="CN3556" s="132"/>
      <c r="CO3556" s="137"/>
      <c r="CP3556" s="132"/>
      <c r="CQ3556" s="137"/>
    </row>
    <row r="3557" spans="91:95">
      <c r="CM3557" s="132"/>
      <c r="CN3557" s="132"/>
      <c r="CO3557" s="137"/>
      <c r="CP3557" s="132"/>
      <c r="CQ3557" s="137"/>
    </row>
    <row r="3558" spans="91:95">
      <c r="CM3558" s="132"/>
      <c r="CN3558" s="132"/>
      <c r="CO3558" s="137"/>
      <c r="CP3558" s="132"/>
      <c r="CQ3558" s="137"/>
    </row>
    <row r="3559" spans="91:95">
      <c r="CM3559" s="132"/>
      <c r="CN3559" s="132"/>
      <c r="CO3559" s="137"/>
      <c r="CP3559" s="132"/>
      <c r="CQ3559" s="137"/>
    </row>
    <row r="3560" spans="91:95">
      <c r="CM3560" s="132"/>
      <c r="CN3560" s="132"/>
      <c r="CO3560" s="137"/>
      <c r="CP3560" s="132"/>
      <c r="CQ3560" s="137"/>
    </row>
    <row r="3561" spans="91:95">
      <c r="CM3561" s="132"/>
      <c r="CN3561" s="132"/>
      <c r="CO3561" s="137"/>
      <c r="CP3561" s="132"/>
      <c r="CQ3561" s="137"/>
    </row>
    <row r="3562" spans="91:95">
      <c r="CM3562" s="132"/>
      <c r="CN3562" s="132"/>
      <c r="CO3562" s="137"/>
      <c r="CP3562" s="132"/>
      <c r="CQ3562" s="137"/>
    </row>
    <row r="3563" spans="91:95">
      <c r="CM3563" s="132"/>
      <c r="CN3563" s="132"/>
      <c r="CO3563" s="137"/>
      <c r="CP3563" s="132"/>
      <c r="CQ3563" s="137"/>
    </row>
    <row r="3564" spans="91:95">
      <c r="CM3564" s="132"/>
      <c r="CN3564" s="132"/>
      <c r="CO3564" s="137"/>
      <c r="CP3564" s="132"/>
      <c r="CQ3564" s="137"/>
    </row>
    <row r="3565" spans="91:95">
      <c r="CM3565" s="132"/>
      <c r="CN3565" s="132"/>
      <c r="CO3565" s="137"/>
      <c r="CP3565" s="132"/>
      <c r="CQ3565" s="137"/>
    </row>
    <row r="3566" spans="91:95">
      <c r="CM3566" s="132"/>
      <c r="CN3566" s="132"/>
      <c r="CO3566" s="137"/>
      <c r="CP3566" s="132"/>
      <c r="CQ3566" s="137"/>
    </row>
    <row r="3567" spans="91:95">
      <c r="CM3567" s="132"/>
      <c r="CN3567" s="132"/>
      <c r="CO3567" s="137"/>
      <c r="CP3567" s="132"/>
      <c r="CQ3567" s="137"/>
    </row>
    <row r="3568" spans="91:95">
      <c r="CM3568" s="132"/>
      <c r="CN3568" s="132"/>
      <c r="CO3568" s="137"/>
      <c r="CP3568" s="132"/>
      <c r="CQ3568" s="137"/>
    </row>
    <row r="3569" spans="91:95">
      <c r="CM3569" s="132"/>
      <c r="CN3569" s="132"/>
      <c r="CO3569" s="137"/>
      <c r="CP3569" s="132"/>
      <c r="CQ3569" s="137"/>
    </row>
    <row r="3570" spans="91:95">
      <c r="CM3570" s="132"/>
      <c r="CN3570" s="132"/>
      <c r="CO3570" s="137"/>
      <c r="CP3570" s="132"/>
      <c r="CQ3570" s="137"/>
    </row>
    <row r="3571" spans="91:95">
      <c r="CM3571" s="132"/>
      <c r="CN3571" s="132"/>
      <c r="CO3571" s="137"/>
      <c r="CP3571" s="132"/>
      <c r="CQ3571" s="137"/>
    </row>
    <row r="3572" spans="91:95">
      <c r="CM3572" s="132"/>
      <c r="CN3572" s="132"/>
      <c r="CO3572" s="137"/>
      <c r="CP3572" s="132"/>
      <c r="CQ3572" s="137"/>
    </row>
    <row r="3573" spans="91:95">
      <c r="CM3573" s="132"/>
      <c r="CN3573" s="132"/>
      <c r="CO3573" s="137"/>
      <c r="CP3573" s="132"/>
      <c r="CQ3573" s="137"/>
    </row>
    <row r="3574" spans="91:95">
      <c r="CM3574" s="132"/>
      <c r="CN3574" s="132"/>
      <c r="CO3574" s="137"/>
      <c r="CP3574" s="132"/>
      <c r="CQ3574" s="137"/>
    </row>
    <row r="3575" spans="91:95">
      <c r="CM3575" s="132"/>
      <c r="CN3575" s="132"/>
      <c r="CO3575" s="137"/>
      <c r="CP3575" s="132"/>
      <c r="CQ3575" s="137"/>
    </row>
    <row r="3576" spans="91:95">
      <c r="CM3576" s="132"/>
      <c r="CN3576" s="132"/>
      <c r="CO3576" s="137"/>
      <c r="CP3576" s="132"/>
      <c r="CQ3576" s="137"/>
    </row>
    <row r="3577" spans="91:95">
      <c r="CM3577" s="132"/>
      <c r="CN3577" s="132"/>
      <c r="CO3577" s="137"/>
      <c r="CP3577" s="132"/>
      <c r="CQ3577" s="137"/>
    </row>
    <row r="3578" spans="91:95">
      <c r="CM3578" s="132"/>
      <c r="CN3578" s="132"/>
      <c r="CO3578" s="137"/>
      <c r="CP3578" s="132"/>
      <c r="CQ3578" s="137"/>
    </row>
    <row r="3579" spans="91:95">
      <c r="CM3579" s="132"/>
      <c r="CN3579" s="132"/>
      <c r="CO3579" s="137"/>
      <c r="CP3579" s="132"/>
      <c r="CQ3579" s="137"/>
    </row>
    <row r="3580" spans="91:95">
      <c r="CM3580" s="132"/>
      <c r="CN3580" s="132"/>
      <c r="CO3580" s="137"/>
      <c r="CP3580" s="132"/>
      <c r="CQ3580" s="137"/>
    </row>
    <row r="3581" spans="91:95">
      <c r="CM3581" s="132"/>
      <c r="CN3581" s="132"/>
      <c r="CO3581" s="137"/>
      <c r="CP3581" s="132"/>
      <c r="CQ3581" s="137"/>
    </row>
    <row r="3582" spans="91:95">
      <c r="CM3582" s="132"/>
      <c r="CN3582" s="132"/>
      <c r="CO3582" s="137"/>
      <c r="CP3582" s="132"/>
      <c r="CQ3582" s="137"/>
    </row>
    <row r="3583" spans="91:95">
      <c r="CM3583" s="132"/>
      <c r="CN3583" s="132"/>
      <c r="CO3583" s="137"/>
      <c r="CP3583" s="132"/>
      <c r="CQ3583" s="137"/>
    </row>
    <row r="3584" spans="91:95">
      <c r="CM3584" s="132"/>
      <c r="CN3584" s="132"/>
      <c r="CO3584" s="137"/>
      <c r="CP3584" s="132"/>
      <c r="CQ3584" s="137"/>
    </row>
    <row r="3585" spans="91:95">
      <c r="CM3585" s="132"/>
      <c r="CN3585" s="132"/>
      <c r="CO3585" s="137"/>
      <c r="CP3585" s="132"/>
      <c r="CQ3585" s="137"/>
    </row>
    <row r="3586" spans="91:95">
      <c r="CM3586" s="132"/>
      <c r="CN3586" s="132"/>
      <c r="CO3586" s="137"/>
      <c r="CP3586" s="132"/>
      <c r="CQ3586" s="137"/>
    </row>
    <row r="3587" spans="91:95">
      <c r="CM3587" s="132"/>
      <c r="CN3587" s="132"/>
      <c r="CO3587" s="137"/>
      <c r="CP3587" s="132"/>
      <c r="CQ3587" s="137"/>
    </row>
    <row r="3588" spans="91:95">
      <c r="CM3588" s="132"/>
      <c r="CN3588" s="132"/>
      <c r="CO3588" s="137"/>
      <c r="CP3588" s="132"/>
      <c r="CQ3588" s="137"/>
    </row>
    <row r="3589" spans="91:95">
      <c r="CM3589" s="132"/>
      <c r="CN3589" s="132"/>
      <c r="CO3589" s="137"/>
      <c r="CP3589" s="132"/>
      <c r="CQ3589" s="137"/>
    </row>
    <row r="3590" spans="91:95">
      <c r="CM3590" s="132"/>
      <c r="CN3590" s="132"/>
      <c r="CO3590" s="137"/>
      <c r="CP3590" s="132"/>
      <c r="CQ3590" s="137"/>
    </row>
    <row r="3591" spans="91:95">
      <c r="CM3591" s="132"/>
      <c r="CN3591" s="132"/>
      <c r="CO3591" s="137"/>
      <c r="CP3591" s="132"/>
      <c r="CQ3591" s="137"/>
    </row>
    <row r="3592" spans="91:95">
      <c r="CM3592" s="132"/>
      <c r="CN3592" s="132"/>
      <c r="CO3592" s="137"/>
      <c r="CP3592" s="132"/>
      <c r="CQ3592" s="137"/>
    </row>
    <row r="3593" spans="91:95">
      <c r="CM3593" s="132"/>
      <c r="CN3593" s="132"/>
      <c r="CO3593" s="137"/>
      <c r="CP3593" s="132"/>
      <c r="CQ3593" s="137"/>
    </row>
    <row r="3594" spans="91:95">
      <c r="CM3594" s="132"/>
      <c r="CN3594" s="132"/>
      <c r="CO3594" s="137"/>
      <c r="CP3594" s="132"/>
      <c r="CQ3594" s="137"/>
    </row>
    <row r="3595" spans="91:95">
      <c r="CM3595" s="132"/>
      <c r="CN3595" s="132"/>
      <c r="CO3595" s="137"/>
      <c r="CP3595" s="132"/>
      <c r="CQ3595" s="137"/>
    </row>
    <row r="3596" spans="91:95">
      <c r="CM3596" s="132"/>
      <c r="CN3596" s="132"/>
      <c r="CO3596" s="137"/>
      <c r="CP3596" s="132"/>
      <c r="CQ3596" s="137"/>
    </row>
    <row r="3597" spans="91:95">
      <c r="CM3597" s="132"/>
      <c r="CN3597" s="132"/>
      <c r="CO3597" s="137"/>
      <c r="CP3597" s="132"/>
      <c r="CQ3597" s="137"/>
    </row>
    <row r="3598" spans="91:95">
      <c r="CM3598" s="132"/>
      <c r="CN3598" s="132"/>
      <c r="CO3598" s="137"/>
      <c r="CP3598" s="132"/>
      <c r="CQ3598" s="137"/>
    </row>
    <row r="3599" spans="91:95">
      <c r="CM3599" s="132"/>
      <c r="CN3599" s="132"/>
      <c r="CO3599" s="137"/>
      <c r="CP3599" s="132"/>
      <c r="CQ3599" s="137"/>
    </row>
    <row r="3600" spans="91:95">
      <c r="CM3600" s="132"/>
      <c r="CN3600" s="132"/>
      <c r="CO3600" s="137"/>
      <c r="CP3600" s="132"/>
      <c r="CQ3600" s="137"/>
    </row>
    <row r="3601" spans="91:95">
      <c r="CM3601" s="132"/>
      <c r="CN3601" s="132"/>
      <c r="CO3601" s="137"/>
      <c r="CP3601" s="132"/>
      <c r="CQ3601" s="137"/>
    </row>
    <row r="3602" spans="91:95">
      <c r="CM3602" s="132"/>
      <c r="CN3602" s="132"/>
      <c r="CO3602" s="137"/>
      <c r="CP3602" s="132"/>
      <c r="CQ3602" s="137"/>
    </row>
    <row r="3603" spans="91:95">
      <c r="CM3603" s="132"/>
      <c r="CN3603" s="132"/>
      <c r="CO3603" s="137"/>
      <c r="CP3603" s="132"/>
      <c r="CQ3603" s="137"/>
    </row>
    <row r="3604" spans="91:95">
      <c r="CM3604" s="132"/>
      <c r="CN3604" s="132"/>
      <c r="CO3604" s="137"/>
      <c r="CP3604" s="132"/>
      <c r="CQ3604" s="137"/>
    </row>
    <row r="3605" spans="91:95">
      <c r="CM3605" s="132"/>
      <c r="CN3605" s="132"/>
      <c r="CO3605" s="137"/>
      <c r="CP3605" s="132"/>
      <c r="CQ3605" s="137"/>
    </row>
    <row r="3606" spans="91:95">
      <c r="CM3606" s="132"/>
      <c r="CN3606" s="132"/>
      <c r="CO3606" s="137"/>
      <c r="CP3606" s="132"/>
      <c r="CQ3606" s="137"/>
    </row>
    <row r="3607" spans="91:95">
      <c r="CM3607" s="132"/>
      <c r="CN3607" s="132"/>
      <c r="CO3607" s="137"/>
      <c r="CP3607" s="132"/>
      <c r="CQ3607" s="137"/>
    </row>
    <row r="3608" spans="91:95">
      <c r="CM3608" s="132"/>
      <c r="CN3608" s="132"/>
      <c r="CO3608" s="137"/>
      <c r="CP3608" s="132"/>
      <c r="CQ3608" s="137"/>
    </row>
    <row r="3609" spans="91:95">
      <c r="CM3609" s="132"/>
      <c r="CN3609" s="132"/>
      <c r="CO3609" s="137"/>
      <c r="CP3609" s="132"/>
      <c r="CQ3609" s="137"/>
    </row>
    <row r="3610" spans="91:95">
      <c r="CM3610" s="132"/>
      <c r="CN3610" s="132"/>
      <c r="CO3610" s="137"/>
      <c r="CP3610" s="132"/>
      <c r="CQ3610" s="137"/>
    </row>
    <row r="3611" spans="91:95">
      <c r="CM3611" s="132"/>
      <c r="CN3611" s="132"/>
      <c r="CO3611" s="137"/>
      <c r="CP3611" s="132"/>
      <c r="CQ3611" s="137"/>
    </row>
    <row r="3612" spans="91:95">
      <c r="CM3612" s="132"/>
      <c r="CN3612" s="132"/>
      <c r="CO3612" s="137"/>
      <c r="CP3612" s="132"/>
      <c r="CQ3612" s="137"/>
    </row>
    <row r="3613" spans="91:95">
      <c r="CM3613" s="132"/>
      <c r="CN3613" s="132"/>
      <c r="CO3613" s="137"/>
      <c r="CP3613" s="132"/>
      <c r="CQ3613" s="137"/>
    </row>
    <row r="3614" spans="91:95">
      <c r="CM3614" s="132"/>
      <c r="CN3614" s="132"/>
      <c r="CO3614" s="137"/>
      <c r="CP3614" s="132"/>
      <c r="CQ3614" s="137"/>
    </row>
    <row r="3615" spans="91:95">
      <c r="CM3615" s="132"/>
      <c r="CN3615" s="132"/>
      <c r="CO3615" s="137"/>
      <c r="CP3615" s="132"/>
      <c r="CQ3615" s="137"/>
    </row>
    <row r="3616" spans="91:95">
      <c r="CM3616" s="132"/>
      <c r="CN3616" s="132"/>
      <c r="CO3616" s="137"/>
      <c r="CP3616" s="132"/>
      <c r="CQ3616" s="137"/>
    </row>
    <row r="3617" spans="91:95">
      <c r="CM3617" s="132"/>
      <c r="CN3617" s="132"/>
      <c r="CO3617" s="137"/>
      <c r="CP3617" s="132"/>
      <c r="CQ3617" s="137"/>
    </row>
    <row r="3618" spans="91:95">
      <c r="CM3618" s="132"/>
      <c r="CN3618" s="132"/>
      <c r="CO3618" s="137"/>
      <c r="CP3618" s="132"/>
      <c r="CQ3618" s="137"/>
    </row>
    <row r="3619" spans="91:95">
      <c r="CM3619" s="132"/>
      <c r="CN3619" s="132"/>
      <c r="CO3619" s="137"/>
      <c r="CP3619" s="132"/>
      <c r="CQ3619" s="137"/>
    </row>
    <row r="3620" spans="91:95">
      <c r="CM3620" s="132"/>
      <c r="CN3620" s="132"/>
      <c r="CO3620" s="137"/>
      <c r="CP3620" s="132"/>
      <c r="CQ3620" s="137"/>
    </row>
    <row r="3621" spans="91:95">
      <c r="CM3621" s="132"/>
      <c r="CN3621" s="132"/>
      <c r="CO3621" s="137"/>
      <c r="CP3621" s="132"/>
      <c r="CQ3621" s="137"/>
    </row>
    <row r="3622" spans="91:95">
      <c r="CM3622" s="132"/>
      <c r="CN3622" s="132"/>
      <c r="CO3622" s="137"/>
      <c r="CP3622" s="132"/>
      <c r="CQ3622" s="137"/>
    </row>
    <row r="3623" spans="91:95">
      <c r="CM3623" s="132"/>
      <c r="CN3623" s="132"/>
      <c r="CO3623" s="137"/>
      <c r="CP3623" s="132"/>
      <c r="CQ3623" s="137"/>
    </row>
    <row r="3624" spans="91:95">
      <c r="CM3624" s="132"/>
      <c r="CN3624" s="132"/>
      <c r="CO3624" s="137"/>
      <c r="CP3624" s="132"/>
      <c r="CQ3624" s="137"/>
    </row>
    <row r="3625" spans="91:95">
      <c r="CM3625" s="132"/>
      <c r="CN3625" s="132"/>
      <c r="CO3625" s="137"/>
      <c r="CP3625" s="132"/>
      <c r="CQ3625" s="137"/>
    </row>
    <row r="3626" spans="91:95">
      <c r="CM3626" s="132"/>
      <c r="CN3626" s="132"/>
      <c r="CO3626" s="137"/>
      <c r="CP3626" s="132"/>
      <c r="CQ3626" s="137"/>
    </row>
    <row r="3627" spans="91:95">
      <c r="CM3627" s="132"/>
      <c r="CN3627" s="132"/>
      <c r="CO3627" s="137"/>
      <c r="CP3627" s="132"/>
      <c r="CQ3627" s="137"/>
    </row>
    <row r="3628" spans="91:95">
      <c r="CM3628" s="132"/>
      <c r="CN3628" s="132"/>
      <c r="CO3628" s="137"/>
      <c r="CP3628" s="132"/>
      <c r="CQ3628" s="137"/>
    </row>
    <row r="3629" spans="91:95">
      <c r="CM3629" s="132"/>
      <c r="CN3629" s="132"/>
      <c r="CO3629" s="137"/>
      <c r="CP3629" s="132"/>
      <c r="CQ3629" s="137"/>
    </row>
    <row r="3630" spans="91:95">
      <c r="CM3630" s="132"/>
      <c r="CN3630" s="132"/>
      <c r="CO3630" s="137"/>
      <c r="CP3630" s="132"/>
      <c r="CQ3630" s="137"/>
    </row>
    <row r="3631" spans="91:95">
      <c r="CM3631" s="132"/>
      <c r="CN3631" s="132"/>
      <c r="CO3631" s="137"/>
      <c r="CP3631" s="132"/>
      <c r="CQ3631" s="137"/>
    </row>
    <row r="3632" spans="91:95">
      <c r="CM3632" s="132"/>
      <c r="CN3632" s="132"/>
      <c r="CO3632" s="137"/>
      <c r="CP3632" s="132"/>
      <c r="CQ3632" s="137"/>
    </row>
    <row r="3633" spans="91:95">
      <c r="CM3633" s="132"/>
      <c r="CN3633" s="132"/>
      <c r="CO3633" s="137"/>
      <c r="CP3633" s="132"/>
      <c r="CQ3633" s="137"/>
    </row>
    <row r="3634" spans="91:95">
      <c r="CM3634" s="132"/>
      <c r="CN3634" s="132"/>
      <c r="CO3634" s="137"/>
      <c r="CP3634" s="132"/>
      <c r="CQ3634" s="137"/>
    </row>
    <row r="3635" spans="91:95">
      <c r="CM3635" s="132"/>
      <c r="CN3635" s="132"/>
      <c r="CO3635" s="137"/>
      <c r="CP3635" s="132"/>
      <c r="CQ3635" s="137"/>
    </row>
    <row r="3636" spans="91:95">
      <c r="CM3636" s="132"/>
      <c r="CN3636" s="132"/>
      <c r="CO3636" s="137"/>
      <c r="CP3636" s="132"/>
      <c r="CQ3636" s="137"/>
    </row>
    <row r="3637" spans="91:95">
      <c r="CM3637" s="132"/>
      <c r="CN3637" s="132"/>
      <c r="CO3637" s="137"/>
      <c r="CP3637" s="132"/>
      <c r="CQ3637" s="137"/>
    </row>
    <row r="3638" spans="91:95">
      <c r="CM3638" s="132"/>
      <c r="CN3638" s="132"/>
      <c r="CO3638" s="137"/>
      <c r="CP3638" s="132"/>
      <c r="CQ3638" s="137"/>
    </row>
    <row r="3639" spans="91:95">
      <c r="CM3639" s="132"/>
      <c r="CN3639" s="132"/>
      <c r="CO3639" s="137"/>
      <c r="CP3639" s="132"/>
      <c r="CQ3639" s="137"/>
    </row>
    <row r="3640" spans="91:95">
      <c r="CM3640" s="132"/>
      <c r="CN3640" s="132"/>
      <c r="CO3640" s="137"/>
      <c r="CP3640" s="132"/>
      <c r="CQ3640" s="137"/>
    </row>
    <row r="3641" spans="91:95">
      <c r="CM3641" s="132"/>
      <c r="CN3641" s="132"/>
      <c r="CO3641" s="137"/>
      <c r="CP3641" s="132"/>
      <c r="CQ3641" s="137"/>
    </row>
    <row r="3642" spans="91:95">
      <c r="CM3642" s="132"/>
      <c r="CN3642" s="132"/>
      <c r="CO3642" s="137"/>
      <c r="CP3642" s="132"/>
      <c r="CQ3642" s="137"/>
    </row>
    <row r="3643" spans="91:95">
      <c r="CM3643" s="132"/>
      <c r="CN3643" s="132"/>
      <c r="CO3643" s="137"/>
      <c r="CP3643" s="132"/>
      <c r="CQ3643" s="137"/>
    </row>
    <row r="3644" spans="91:95">
      <c r="CM3644" s="132"/>
      <c r="CN3644" s="132"/>
      <c r="CO3644" s="137"/>
      <c r="CP3644" s="132"/>
      <c r="CQ3644" s="137"/>
    </row>
    <row r="3645" spans="91:95">
      <c r="CM3645" s="132"/>
      <c r="CN3645" s="132"/>
      <c r="CO3645" s="137"/>
      <c r="CP3645" s="132"/>
      <c r="CQ3645" s="137"/>
    </row>
    <row r="3646" spans="91:95">
      <c r="CM3646" s="132"/>
      <c r="CN3646" s="132"/>
      <c r="CO3646" s="137"/>
      <c r="CP3646" s="132"/>
      <c r="CQ3646" s="137"/>
    </row>
    <row r="3647" spans="91:95">
      <c r="CM3647" s="132"/>
      <c r="CN3647" s="132"/>
      <c r="CO3647" s="137"/>
      <c r="CP3647" s="132"/>
      <c r="CQ3647" s="137"/>
    </row>
    <row r="3648" spans="91:95">
      <c r="CM3648" s="132"/>
      <c r="CN3648" s="132"/>
      <c r="CO3648" s="137"/>
      <c r="CP3648" s="132"/>
      <c r="CQ3648" s="137"/>
    </row>
    <row r="3649" spans="91:95">
      <c r="CM3649" s="132"/>
      <c r="CN3649" s="132"/>
      <c r="CO3649" s="137"/>
      <c r="CP3649" s="132"/>
      <c r="CQ3649" s="137"/>
    </row>
    <row r="3650" spans="91:95">
      <c r="CM3650" s="132"/>
      <c r="CN3650" s="132"/>
      <c r="CO3650" s="137"/>
      <c r="CP3650" s="132"/>
      <c r="CQ3650" s="137"/>
    </row>
    <row r="3651" spans="91:95">
      <c r="CM3651" s="132"/>
      <c r="CN3651" s="132"/>
      <c r="CO3651" s="137"/>
      <c r="CP3651" s="132"/>
      <c r="CQ3651" s="137"/>
    </row>
    <row r="3652" spans="91:95">
      <c r="CM3652" s="132"/>
      <c r="CN3652" s="132"/>
      <c r="CO3652" s="137"/>
      <c r="CP3652" s="132"/>
      <c r="CQ3652" s="137"/>
    </row>
    <row r="3653" spans="91:95">
      <c r="CM3653" s="132"/>
      <c r="CN3653" s="132"/>
      <c r="CO3653" s="137"/>
      <c r="CP3653" s="132"/>
      <c r="CQ3653" s="137"/>
    </row>
    <row r="3654" spans="91:95">
      <c r="CM3654" s="132"/>
      <c r="CN3654" s="132"/>
      <c r="CO3654" s="137"/>
      <c r="CP3654" s="132"/>
      <c r="CQ3654" s="137"/>
    </row>
    <row r="3655" spans="91:95">
      <c r="CM3655" s="132"/>
      <c r="CN3655" s="132"/>
      <c r="CO3655" s="137"/>
      <c r="CP3655" s="132"/>
      <c r="CQ3655" s="137"/>
    </row>
    <row r="3656" spans="91:95">
      <c r="CM3656" s="132"/>
      <c r="CN3656" s="132"/>
      <c r="CO3656" s="137"/>
      <c r="CP3656" s="132"/>
      <c r="CQ3656" s="137"/>
    </row>
    <row r="3657" spans="91:95">
      <c r="CM3657" s="132"/>
      <c r="CN3657" s="132"/>
      <c r="CO3657" s="137"/>
      <c r="CP3657" s="132"/>
      <c r="CQ3657" s="137"/>
    </row>
    <row r="3658" spans="91:95">
      <c r="CM3658" s="132"/>
      <c r="CN3658" s="132"/>
      <c r="CO3658" s="137"/>
      <c r="CP3658" s="132"/>
      <c r="CQ3658" s="137"/>
    </row>
    <row r="3659" spans="91:95">
      <c r="CM3659" s="132"/>
      <c r="CN3659" s="132"/>
      <c r="CO3659" s="137"/>
      <c r="CP3659" s="132"/>
      <c r="CQ3659" s="137"/>
    </row>
    <row r="3660" spans="91:95">
      <c r="CM3660" s="132"/>
      <c r="CN3660" s="132"/>
      <c r="CO3660" s="137"/>
      <c r="CP3660" s="132"/>
      <c r="CQ3660" s="137"/>
    </row>
    <row r="3661" spans="91:95">
      <c r="CM3661" s="132"/>
      <c r="CN3661" s="132"/>
      <c r="CO3661" s="137"/>
      <c r="CP3661" s="132"/>
      <c r="CQ3661" s="137"/>
    </row>
    <row r="3662" spans="91:95">
      <c r="CM3662" s="132"/>
      <c r="CN3662" s="132"/>
      <c r="CO3662" s="137"/>
      <c r="CP3662" s="132"/>
      <c r="CQ3662" s="137"/>
    </row>
    <row r="3663" spans="91:95">
      <c r="CM3663" s="132"/>
      <c r="CN3663" s="132"/>
      <c r="CO3663" s="137"/>
      <c r="CP3663" s="132"/>
      <c r="CQ3663" s="137"/>
    </row>
    <row r="3664" spans="91:95">
      <c r="CM3664" s="132"/>
      <c r="CN3664" s="132"/>
      <c r="CO3664" s="137"/>
      <c r="CP3664" s="132"/>
      <c r="CQ3664" s="137"/>
    </row>
    <row r="3665" spans="91:95">
      <c r="CM3665" s="132"/>
      <c r="CN3665" s="132"/>
      <c r="CO3665" s="137"/>
      <c r="CP3665" s="132"/>
      <c r="CQ3665" s="137"/>
    </row>
    <row r="3666" spans="91:95">
      <c r="CM3666" s="132"/>
      <c r="CN3666" s="132"/>
      <c r="CO3666" s="137"/>
      <c r="CP3666" s="132"/>
      <c r="CQ3666" s="137"/>
    </row>
    <row r="3667" spans="91:95">
      <c r="CM3667" s="132"/>
      <c r="CN3667" s="132"/>
      <c r="CO3667" s="137"/>
      <c r="CP3667" s="132"/>
      <c r="CQ3667" s="137"/>
    </row>
    <row r="3668" spans="91:95">
      <c r="CM3668" s="132"/>
      <c r="CN3668" s="132"/>
      <c r="CO3668" s="137"/>
      <c r="CP3668" s="132"/>
      <c r="CQ3668" s="137"/>
    </row>
    <row r="3669" spans="91:95">
      <c r="CM3669" s="132"/>
      <c r="CN3669" s="132"/>
      <c r="CO3669" s="137"/>
      <c r="CP3669" s="132"/>
      <c r="CQ3669" s="137"/>
    </row>
    <row r="3670" spans="91:95">
      <c r="CM3670" s="132"/>
      <c r="CN3670" s="132"/>
      <c r="CO3670" s="137"/>
      <c r="CP3670" s="132"/>
      <c r="CQ3670" s="137"/>
    </row>
    <row r="3671" spans="91:95">
      <c r="CM3671" s="132"/>
      <c r="CN3671" s="132"/>
      <c r="CO3671" s="137"/>
      <c r="CP3671" s="132"/>
      <c r="CQ3671" s="137"/>
    </row>
    <row r="3672" spans="91:95">
      <c r="CM3672" s="132"/>
      <c r="CN3672" s="132"/>
      <c r="CO3672" s="137"/>
      <c r="CP3672" s="132"/>
      <c r="CQ3672" s="137"/>
    </row>
    <row r="3673" spans="91:95">
      <c r="CM3673" s="132"/>
      <c r="CN3673" s="132"/>
      <c r="CO3673" s="137"/>
      <c r="CP3673" s="132"/>
      <c r="CQ3673" s="137"/>
    </row>
    <row r="3674" spans="91:95">
      <c r="CM3674" s="132"/>
      <c r="CN3674" s="132"/>
      <c r="CO3674" s="137"/>
      <c r="CP3674" s="132"/>
      <c r="CQ3674" s="137"/>
    </row>
    <row r="3675" spans="91:95">
      <c r="CM3675" s="132"/>
      <c r="CN3675" s="132"/>
      <c r="CO3675" s="137"/>
      <c r="CP3675" s="132"/>
      <c r="CQ3675" s="137"/>
    </row>
    <row r="3676" spans="91:95">
      <c r="CM3676" s="132"/>
      <c r="CN3676" s="132"/>
      <c r="CO3676" s="137"/>
      <c r="CP3676" s="132"/>
      <c r="CQ3676" s="137"/>
    </row>
    <row r="3677" spans="91:95">
      <c r="CM3677" s="132"/>
      <c r="CN3677" s="132"/>
      <c r="CO3677" s="137"/>
      <c r="CP3677" s="132"/>
      <c r="CQ3677" s="137"/>
    </row>
    <row r="3678" spans="91:95">
      <c r="CM3678" s="132"/>
      <c r="CN3678" s="132"/>
      <c r="CO3678" s="137"/>
      <c r="CP3678" s="132"/>
      <c r="CQ3678" s="137"/>
    </row>
    <row r="3679" spans="91:95">
      <c r="CM3679" s="132"/>
      <c r="CN3679" s="132"/>
      <c r="CO3679" s="137"/>
      <c r="CP3679" s="132"/>
      <c r="CQ3679" s="137"/>
    </row>
    <row r="3680" spans="91:95">
      <c r="CM3680" s="132"/>
      <c r="CN3680" s="132"/>
      <c r="CO3680" s="137"/>
      <c r="CP3680" s="132"/>
      <c r="CQ3680" s="137"/>
    </row>
    <row r="3681" spans="91:95">
      <c r="CM3681" s="132"/>
      <c r="CN3681" s="132"/>
      <c r="CO3681" s="137"/>
      <c r="CP3681" s="132"/>
      <c r="CQ3681" s="137"/>
    </row>
    <row r="3682" spans="91:95">
      <c r="CM3682" s="132"/>
      <c r="CN3682" s="132"/>
      <c r="CO3682" s="137"/>
      <c r="CP3682" s="132"/>
      <c r="CQ3682" s="137"/>
    </row>
    <row r="3683" spans="91:95">
      <c r="CM3683" s="132"/>
      <c r="CN3683" s="132"/>
      <c r="CO3683" s="137"/>
      <c r="CP3683" s="132"/>
      <c r="CQ3683" s="137"/>
    </row>
    <row r="3684" spans="91:95">
      <c r="CM3684" s="132"/>
      <c r="CN3684" s="132"/>
      <c r="CO3684" s="137"/>
      <c r="CP3684" s="132"/>
      <c r="CQ3684" s="137"/>
    </row>
    <row r="3685" spans="91:95">
      <c r="CM3685" s="132"/>
      <c r="CN3685" s="132"/>
      <c r="CO3685" s="137"/>
      <c r="CP3685" s="132"/>
      <c r="CQ3685" s="137"/>
    </row>
    <row r="3686" spans="91:95">
      <c r="CM3686" s="132"/>
      <c r="CN3686" s="132"/>
      <c r="CO3686" s="137"/>
      <c r="CP3686" s="132"/>
      <c r="CQ3686" s="137"/>
    </row>
    <row r="3687" spans="91:95">
      <c r="CM3687" s="132"/>
      <c r="CN3687" s="132"/>
      <c r="CO3687" s="137"/>
      <c r="CP3687" s="132"/>
      <c r="CQ3687" s="137"/>
    </row>
    <row r="3688" spans="91:95">
      <c r="CM3688" s="132"/>
      <c r="CN3688" s="132"/>
      <c r="CO3688" s="137"/>
      <c r="CP3688" s="132"/>
      <c r="CQ3688" s="137"/>
    </row>
    <row r="3689" spans="91:95">
      <c r="CM3689" s="132"/>
      <c r="CN3689" s="132"/>
      <c r="CO3689" s="137"/>
      <c r="CP3689" s="132"/>
      <c r="CQ3689" s="137"/>
    </row>
    <row r="3690" spans="91:95">
      <c r="CM3690" s="132"/>
      <c r="CN3690" s="132"/>
      <c r="CO3690" s="137"/>
      <c r="CP3690" s="132"/>
      <c r="CQ3690" s="137"/>
    </row>
    <row r="3691" spans="91:95">
      <c r="CM3691" s="132"/>
      <c r="CN3691" s="132"/>
      <c r="CO3691" s="137"/>
      <c r="CP3691" s="132"/>
      <c r="CQ3691" s="137"/>
    </row>
    <row r="3692" spans="91:95">
      <c r="CM3692" s="132"/>
      <c r="CN3692" s="132"/>
      <c r="CO3692" s="137"/>
      <c r="CP3692" s="132"/>
      <c r="CQ3692" s="137"/>
    </row>
    <row r="3693" spans="91:95">
      <c r="CM3693" s="132"/>
      <c r="CN3693" s="132"/>
      <c r="CO3693" s="137"/>
      <c r="CP3693" s="132"/>
      <c r="CQ3693" s="137"/>
    </row>
    <row r="3694" spans="91:95">
      <c r="CM3694" s="132"/>
      <c r="CN3694" s="132"/>
      <c r="CO3694" s="137"/>
      <c r="CP3694" s="132"/>
      <c r="CQ3694" s="137"/>
    </row>
    <row r="3695" spans="91:95">
      <c r="CM3695" s="132"/>
      <c r="CN3695" s="132"/>
      <c r="CO3695" s="137"/>
      <c r="CP3695" s="132"/>
      <c r="CQ3695" s="137"/>
    </row>
    <row r="3696" spans="91:95">
      <c r="CM3696" s="132"/>
      <c r="CN3696" s="132"/>
      <c r="CO3696" s="137"/>
      <c r="CP3696" s="132"/>
      <c r="CQ3696" s="137"/>
    </row>
    <row r="3697" spans="91:95">
      <c r="CM3697" s="132"/>
      <c r="CN3697" s="132"/>
      <c r="CO3697" s="137"/>
      <c r="CP3697" s="132"/>
      <c r="CQ3697" s="137"/>
    </row>
    <row r="3698" spans="91:95">
      <c r="CM3698" s="132"/>
      <c r="CN3698" s="132"/>
      <c r="CO3698" s="137"/>
      <c r="CP3698" s="132"/>
      <c r="CQ3698" s="137"/>
    </row>
    <row r="3699" spans="91:95">
      <c r="CM3699" s="132"/>
      <c r="CN3699" s="132"/>
      <c r="CO3699" s="137"/>
      <c r="CP3699" s="132"/>
      <c r="CQ3699" s="137"/>
    </row>
    <row r="3700" spans="91:95">
      <c r="CM3700" s="132"/>
      <c r="CN3700" s="132"/>
      <c r="CO3700" s="137"/>
      <c r="CP3700" s="132"/>
      <c r="CQ3700" s="137"/>
    </row>
    <row r="3701" spans="91:95">
      <c r="CM3701" s="132"/>
      <c r="CN3701" s="132"/>
      <c r="CO3701" s="137"/>
      <c r="CP3701" s="132"/>
      <c r="CQ3701" s="137"/>
    </row>
    <row r="3702" spans="91:95">
      <c r="CM3702" s="132"/>
      <c r="CN3702" s="132"/>
      <c r="CO3702" s="137"/>
      <c r="CP3702" s="132"/>
      <c r="CQ3702" s="137"/>
    </row>
    <row r="3703" spans="91:95">
      <c r="CM3703" s="132"/>
      <c r="CN3703" s="132"/>
      <c r="CO3703" s="137"/>
      <c r="CP3703" s="132"/>
      <c r="CQ3703" s="137"/>
    </row>
    <row r="3704" spans="91:95">
      <c r="CM3704" s="132"/>
      <c r="CN3704" s="132"/>
      <c r="CO3704" s="137"/>
      <c r="CP3704" s="132"/>
      <c r="CQ3704" s="137"/>
    </row>
    <row r="3705" spans="91:95">
      <c r="CM3705" s="132"/>
      <c r="CN3705" s="132"/>
      <c r="CO3705" s="137"/>
      <c r="CP3705" s="132"/>
      <c r="CQ3705" s="137"/>
    </row>
    <row r="3706" spans="91:95">
      <c r="CM3706" s="132"/>
      <c r="CN3706" s="132"/>
      <c r="CO3706" s="137"/>
      <c r="CP3706" s="132"/>
      <c r="CQ3706" s="137"/>
    </row>
    <row r="3707" spans="91:95">
      <c r="CM3707" s="132"/>
      <c r="CN3707" s="132"/>
      <c r="CO3707" s="137"/>
      <c r="CP3707" s="132"/>
      <c r="CQ3707" s="137"/>
    </row>
    <row r="3708" spans="91:95">
      <c r="CM3708" s="132"/>
      <c r="CN3708" s="132"/>
      <c r="CO3708" s="137"/>
      <c r="CP3708" s="132"/>
      <c r="CQ3708" s="137"/>
    </row>
    <row r="3709" spans="91:95">
      <c r="CM3709" s="132"/>
      <c r="CN3709" s="132"/>
      <c r="CO3709" s="137"/>
      <c r="CP3709" s="132"/>
      <c r="CQ3709" s="137"/>
    </row>
    <row r="3710" spans="91:95">
      <c r="CM3710" s="132"/>
      <c r="CN3710" s="132"/>
      <c r="CO3710" s="137"/>
      <c r="CP3710" s="132"/>
      <c r="CQ3710" s="137"/>
    </row>
    <row r="3711" spans="91:95">
      <c r="CM3711" s="132"/>
      <c r="CN3711" s="132"/>
      <c r="CO3711" s="137"/>
      <c r="CP3711" s="132"/>
      <c r="CQ3711" s="137"/>
    </row>
    <row r="3712" spans="91:95">
      <c r="CM3712" s="132"/>
      <c r="CN3712" s="132"/>
      <c r="CO3712" s="137"/>
      <c r="CP3712" s="132"/>
      <c r="CQ3712" s="137"/>
    </row>
    <row r="3713" spans="91:95">
      <c r="CM3713" s="132"/>
      <c r="CN3713" s="132"/>
      <c r="CO3713" s="137"/>
      <c r="CP3713" s="132"/>
      <c r="CQ3713" s="137"/>
    </row>
    <row r="3714" spans="91:95">
      <c r="CM3714" s="132"/>
      <c r="CN3714" s="132"/>
      <c r="CO3714" s="137"/>
      <c r="CP3714" s="132"/>
      <c r="CQ3714" s="137"/>
    </row>
    <row r="3715" spans="91:95">
      <c r="CM3715" s="132"/>
      <c r="CN3715" s="132"/>
      <c r="CO3715" s="137"/>
      <c r="CP3715" s="132"/>
      <c r="CQ3715" s="137"/>
    </row>
    <row r="3716" spans="91:95">
      <c r="CM3716" s="132"/>
      <c r="CN3716" s="132"/>
      <c r="CO3716" s="137"/>
      <c r="CP3716" s="132"/>
      <c r="CQ3716" s="137"/>
    </row>
    <row r="3717" spans="91:95">
      <c r="CM3717" s="132"/>
      <c r="CN3717" s="132"/>
      <c r="CO3717" s="137"/>
      <c r="CP3717" s="132"/>
      <c r="CQ3717" s="137"/>
    </row>
    <row r="3718" spans="91:95">
      <c r="CM3718" s="132"/>
      <c r="CN3718" s="132"/>
      <c r="CO3718" s="137"/>
      <c r="CP3718" s="132"/>
      <c r="CQ3718" s="137"/>
    </row>
    <row r="3719" spans="91:95">
      <c r="CM3719" s="132"/>
      <c r="CN3719" s="132"/>
      <c r="CO3719" s="137"/>
      <c r="CP3719" s="132"/>
      <c r="CQ3719" s="137"/>
    </row>
    <row r="3720" spans="91:95">
      <c r="CM3720" s="132"/>
      <c r="CN3720" s="132"/>
      <c r="CO3720" s="137"/>
      <c r="CP3720" s="132"/>
      <c r="CQ3720" s="137"/>
    </row>
    <row r="3721" spans="91:95">
      <c r="CM3721" s="132"/>
      <c r="CN3721" s="132"/>
      <c r="CO3721" s="137"/>
      <c r="CP3721" s="132"/>
      <c r="CQ3721" s="137"/>
    </row>
    <row r="3722" spans="91:95">
      <c r="CM3722" s="132"/>
      <c r="CN3722" s="132"/>
      <c r="CO3722" s="137"/>
      <c r="CP3722" s="132"/>
      <c r="CQ3722" s="137"/>
    </row>
    <row r="3723" spans="91:95">
      <c r="CM3723" s="132"/>
      <c r="CN3723" s="132"/>
      <c r="CO3723" s="137"/>
      <c r="CP3723" s="132"/>
      <c r="CQ3723" s="137"/>
    </row>
    <row r="3724" spans="91:95">
      <c r="CM3724" s="132"/>
      <c r="CN3724" s="132"/>
      <c r="CO3724" s="137"/>
      <c r="CP3724" s="132"/>
      <c r="CQ3724" s="137"/>
    </row>
    <row r="3725" spans="91:95">
      <c r="CM3725" s="132"/>
      <c r="CN3725" s="132"/>
      <c r="CO3725" s="137"/>
      <c r="CP3725" s="132"/>
      <c r="CQ3725" s="137"/>
    </row>
    <row r="3726" spans="91:95">
      <c r="CM3726" s="132"/>
      <c r="CN3726" s="132"/>
      <c r="CO3726" s="137"/>
      <c r="CP3726" s="132"/>
      <c r="CQ3726" s="137"/>
    </row>
    <row r="3727" spans="91:95">
      <c r="CM3727" s="132"/>
      <c r="CN3727" s="132"/>
      <c r="CO3727" s="137"/>
      <c r="CP3727" s="132"/>
      <c r="CQ3727" s="137"/>
    </row>
    <row r="3728" spans="91:95">
      <c r="CM3728" s="132"/>
      <c r="CN3728" s="132"/>
      <c r="CO3728" s="137"/>
      <c r="CP3728" s="132"/>
      <c r="CQ3728" s="137"/>
    </row>
    <row r="3729" spans="91:95">
      <c r="CM3729" s="132"/>
      <c r="CN3729" s="132"/>
      <c r="CO3729" s="137"/>
      <c r="CP3729" s="132"/>
      <c r="CQ3729" s="137"/>
    </row>
    <row r="3730" spans="91:95">
      <c r="CM3730" s="132"/>
      <c r="CN3730" s="132"/>
      <c r="CO3730" s="137"/>
      <c r="CP3730" s="132"/>
      <c r="CQ3730" s="137"/>
    </row>
    <row r="3731" spans="91:95">
      <c r="CM3731" s="132"/>
      <c r="CN3731" s="132"/>
      <c r="CO3731" s="137"/>
      <c r="CP3731" s="132"/>
      <c r="CQ3731" s="137"/>
    </row>
    <row r="3732" spans="91:95">
      <c r="CM3732" s="132"/>
      <c r="CN3732" s="132"/>
      <c r="CO3732" s="137"/>
      <c r="CP3732" s="132"/>
      <c r="CQ3732" s="137"/>
    </row>
    <row r="3733" spans="91:95">
      <c r="CM3733" s="132"/>
      <c r="CN3733" s="132"/>
      <c r="CO3733" s="137"/>
      <c r="CP3733" s="132"/>
      <c r="CQ3733" s="137"/>
    </row>
    <row r="3734" spans="91:95">
      <c r="CM3734" s="132"/>
      <c r="CN3734" s="132"/>
      <c r="CO3734" s="137"/>
      <c r="CP3734" s="132"/>
      <c r="CQ3734" s="137"/>
    </row>
    <row r="3735" spans="91:95">
      <c r="CM3735" s="132"/>
      <c r="CN3735" s="132"/>
      <c r="CO3735" s="137"/>
      <c r="CP3735" s="132"/>
      <c r="CQ3735" s="137"/>
    </row>
    <row r="3736" spans="91:95">
      <c r="CM3736" s="132"/>
      <c r="CN3736" s="132"/>
      <c r="CO3736" s="137"/>
      <c r="CP3736" s="132"/>
      <c r="CQ3736" s="137"/>
    </row>
    <row r="3737" spans="91:95">
      <c r="CM3737" s="132"/>
      <c r="CN3737" s="132"/>
      <c r="CO3737" s="137"/>
      <c r="CP3737" s="132"/>
      <c r="CQ3737" s="137"/>
    </row>
    <row r="3738" spans="91:95">
      <c r="CM3738" s="132"/>
      <c r="CN3738" s="132"/>
      <c r="CO3738" s="137"/>
      <c r="CP3738" s="132"/>
      <c r="CQ3738" s="137"/>
    </row>
    <row r="3739" spans="91:95">
      <c r="CM3739" s="132"/>
      <c r="CN3739" s="132"/>
      <c r="CO3739" s="137"/>
      <c r="CP3739" s="132"/>
      <c r="CQ3739" s="137"/>
    </row>
    <row r="3740" spans="91:95">
      <c r="CM3740" s="132"/>
      <c r="CN3740" s="132"/>
      <c r="CO3740" s="137"/>
      <c r="CP3740" s="132"/>
      <c r="CQ3740" s="137"/>
    </row>
    <row r="3741" spans="91:95">
      <c r="CM3741" s="132"/>
      <c r="CN3741" s="132"/>
      <c r="CO3741" s="137"/>
      <c r="CP3741" s="132"/>
      <c r="CQ3741" s="137"/>
    </row>
    <row r="3742" spans="91:95">
      <c r="CM3742" s="132"/>
      <c r="CN3742" s="132"/>
      <c r="CO3742" s="137"/>
      <c r="CP3742" s="132"/>
      <c r="CQ3742" s="137"/>
    </row>
    <row r="3743" spans="91:95">
      <c r="CM3743" s="132"/>
      <c r="CN3743" s="132"/>
      <c r="CO3743" s="137"/>
      <c r="CP3743" s="132"/>
      <c r="CQ3743" s="137"/>
    </row>
    <row r="3744" spans="91:95">
      <c r="CM3744" s="132"/>
      <c r="CN3744" s="132"/>
      <c r="CO3744" s="137"/>
      <c r="CP3744" s="132"/>
      <c r="CQ3744" s="137"/>
    </row>
    <row r="3745" spans="91:95">
      <c r="CM3745" s="132"/>
      <c r="CN3745" s="132"/>
      <c r="CO3745" s="137"/>
      <c r="CP3745" s="132"/>
      <c r="CQ3745" s="137"/>
    </row>
    <row r="3746" spans="91:95">
      <c r="CM3746" s="132"/>
      <c r="CN3746" s="132"/>
      <c r="CO3746" s="137"/>
      <c r="CP3746" s="132"/>
      <c r="CQ3746" s="137"/>
    </row>
    <row r="3747" spans="91:95">
      <c r="CM3747" s="132"/>
      <c r="CN3747" s="132"/>
      <c r="CO3747" s="137"/>
      <c r="CP3747" s="132"/>
      <c r="CQ3747" s="137"/>
    </row>
    <row r="3748" spans="91:95">
      <c r="CM3748" s="132"/>
      <c r="CN3748" s="132"/>
      <c r="CO3748" s="137"/>
      <c r="CP3748" s="132"/>
      <c r="CQ3748" s="137"/>
    </row>
    <row r="3749" spans="91:95">
      <c r="CM3749" s="132"/>
      <c r="CN3749" s="132"/>
      <c r="CO3749" s="137"/>
      <c r="CP3749" s="132"/>
      <c r="CQ3749" s="137"/>
    </row>
    <row r="3750" spans="91:95">
      <c r="CM3750" s="132"/>
      <c r="CN3750" s="132"/>
      <c r="CO3750" s="137"/>
      <c r="CP3750" s="132"/>
      <c r="CQ3750" s="137"/>
    </row>
    <row r="3751" spans="91:95">
      <c r="CM3751" s="132"/>
      <c r="CN3751" s="132"/>
      <c r="CO3751" s="137"/>
      <c r="CP3751" s="132"/>
      <c r="CQ3751" s="137"/>
    </row>
    <row r="3752" spans="91:95">
      <c r="CM3752" s="132"/>
      <c r="CN3752" s="132"/>
      <c r="CO3752" s="137"/>
      <c r="CP3752" s="132"/>
      <c r="CQ3752" s="137"/>
    </row>
    <row r="3753" spans="91:95">
      <c r="CM3753" s="132"/>
      <c r="CN3753" s="132"/>
      <c r="CO3753" s="137"/>
      <c r="CP3753" s="132"/>
      <c r="CQ3753" s="137"/>
    </row>
    <row r="3754" spans="91:95">
      <c r="CM3754" s="132"/>
      <c r="CN3754" s="132"/>
      <c r="CO3754" s="137"/>
      <c r="CP3754" s="132"/>
      <c r="CQ3754" s="137"/>
    </row>
    <row r="3755" spans="91:95">
      <c r="CM3755" s="132"/>
      <c r="CN3755" s="132"/>
      <c r="CO3755" s="137"/>
      <c r="CP3755" s="132"/>
      <c r="CQ3755" s="137"/>
    </row>
    <row r="3756" spans="91:95">
      <c r="CM3756" s="132"/>
      <c r="CN3756" s="132"/>
      <c r="CO3756" s="137"/>
      <c r="CP3756" s="132"/>
      <c r="CQ3756" s="137"/>
    </row>
    <row r="3757" spans="91:95">
      <c r="CM3757" s="132"/>
      <c r="CN3757" s="132"/>
      <c r="CO3757" s="137"/>
      <c r="CP3757" s="132"/>
      <c r="CQ3757" s="137"/>
    </row>
    <row r="3758" spans="91:95">
      <c r="CM3758" s="132"/>
      <c r="CN3758" s="132"/>
      <c r="CO3758" s="137"/>
      <c r="CP3758" s="132"/>
      <c r="CQ3758" s="137"/>
    </row>
    <row r="3759" spans="91:95">
      <c r="CM3759" s="132"/>
      <c r="CN3759" s="132"/>
      <c r="CO3759" s="137"/>
      <c r="CP3759" s="132"/>
      <c r="CQ3759" s="137"/>
    </row>
    <row r="3760" spans="91:95">
      <c r="CM3760" s="132"/>
      <c r="CN3760" s="132"/>
      <c r="CO3760" s="137"/>
      <c r="CP3760" s="132"/>
      <c r="CQ3760" s="137"/>
    </row>
    <row r="3761" spans="91:95">
      <c r="CM3761" s="132"/>
      <c r="CN3761" s="132"/>
      <c r="CO3761" s="137"/>
      <c r="CP3761" s="132"/>
      <c r="CQ3761" s="137"/>
    </row>
    <row r="3762" spans="91:95">
      <c r="CM3762" s="132"/>
      <c r="CN3762" s="132"/>
      <c r="CO3762" s="137"/>
      <c r="CP3762" s="132"/>
      <c r="CQ3762" s="137"/>
    </row>
    <row r="3763" spans="91:95">
      <c r="CM3763" s="132"/>
      <c r="CN3763" s="132"/>
      <c r="CO3763" s="137"/>
      <c r="CP3763" s="132"/>
      <c r="CQ3763" s="137"/>
    </row>
    <row r="3764" spans="91:95">
      <c r="CM3764" s="132"/>
      <c r="CN3764" s="132"/>
      <c r="CO3764" s="137"/>
      <c r="CP3764" s="132"/>
      <c r="CQ3764" s="137"/>
    </row>
    <row r="3765" spans="91:95">
      <c r="CM3765" s="132"/>
      <c r="CN3765" s="132"/>
      <c r="CO3765" s="137"/>
      <c r="CP3765" s="132"/>
      <c r="CQ3765" s="137"/>
    </row>
    <row r="3766" spans="91:95">
      <c r="CM3766" s="132"/>
      <c r="CN3766" s="132"/>
      <c r="CO3766" s="137"/>
      <c r="CP3766" s="132"/>
      <c r="CQ3766" s="137"/>
    </row>
    <row r="3767" spans="91:95">
      <c r="CM3767" s="132"/>
      <c r="CN3767" s="132"/>
      <c r="CO3767" s="137"/>
      <c r="CP3767" s="132"/>
      <c r="CQ3767" s="137"/>
    </row>
    <row r="3768" spans="91:95">
      <c r="CM3768" s="132"/>
      <c r="CN3768" s="132"/>
      <c r="CO3768" s="137"/>
      <c r="CP3768" s="132"/>
      <c r="CQ3768" s="137"/>
    </row>
    <row r="3769" spans="91:95">
      <c r="CM3769" s="132"/>
      <c r="CN3769" s="132"/>
      <c r="CO3769" s="137"/>
      <c r="CP3769" s="132"/>
      <c r="CQ3769" s="137"/>
    </row>
    <row r="3770" spans="91:95">
      <c r="CM3770" s="132"/>
      <c r="CN3770" s="132"/>
      <c r="CO3770" s="137"/>
      <c r="CP3770" s="132"/>
      <c r="CQ3770" s="137"/>
    </row>
    <row r="3771" spans="91:95">
      <c r="CM3771" s="132"/>
      <c r="CN3771" s="132"/>
      <c r="CO3771" s="137"/>
      <c r="CP3771" s="132"/>
      <c r="CQ3771" s="137"/>
    </row>
    <row r="3772" spans="91:95">
      <c r="CM3772" s="132"/>
      <c r="CN3772" s="132"/>
      <c r="CO3772" s="137"/>
      <c r="CP3772" s="132"/>
      <c r="CQ3772" s="137"/>
    </row>
    <row r="3773" spans="91:95">
      <c r="CM3773" s="132"/>
      <c r="CN3773" s="132"/>
      <c r="CO3773" s="137"/>
      <c r="CP3773" s="132"/>
      <c r="CQ3773" s="137"/>
    </row>
    <row r="3774" spans="91:95">
      <c r="CM3774" s="132"/>
      <c r="CN3774" s="132"/>
      <c r="CO3774" s="137"/>
      <c r="CP3774" s="132"/>
      <c r="CQ3774" s="137"/>
    </row>
    <row r="3775" spans="91:95">
      <c r="CM3775" s="132"/>
      <c r="CN3775" s="132"/>
      <c r="CO3775" s="137"/>
      <c r="CP3775" s="132"/>
      <c r="CQ3775" s="137"/>
    </row>
    <row r="3776" spans="91:95">
      <c r="CM3776" s="132"/>
      <c r="CN3776" s="132"/>
      <c r="CO3776" s="137"/>
      <c r="CP3776" s="132"/>
      <c r="CQ3776" s="137"/>
    </row>
    <row r="3777" spans="91:95">
      <c r="CM3777" s="132"/>
      <c r="CN3777" s="132"/>
      <c r="CO3777" s="137"/>
      <c r="CP3777" s="132"/>
      <c r="CQ3777" s="137"/>
    </row>
    <row r="3778" spans="91:95">
      <c r="CM3778" s="132"/>
      <c r="CN3778" s="132"/>
      <c r="CO3778" s="137"/>
      <c r="CP3778" s="132"/>
      <c r="CQ3778" s="137"/>
    </row>
    <row r="3779" spans="91:95">
      <c r="CM3779" s="132"/>
      <c r="CN3779" s="132"/>
      <c r="CO3779" s="137"/>
      <c r="CP3779" s="132"/>
      <c r="CQ3779" s="137"/>
    </row>
    <row r="3780" spans="91:95">
      <c r="CM3780" s="132"/>
      <c r="CN3780" s="132"/>
      <c r="CO3780" s="137"/>
      <c r="CP3780" s="132"/>
      <c r="CQ3780" s="137"/>
    </row>
    <row r="3781" spans="91:95">
      <c r="CM3781" s="132"/>
      <c r="CN3781" s="132"/>
      <c r="CO3781" s="137"/>
      <c r="CP3781" s="132"/>
      <c r="CQ3781" s="137"/>
    </row>
    <row r="3782" spans="91:95">
      <c r="CM3782" s="132"/>
      <c r="CN3782" s="132"/>
      <c r="CO3782" s="137"/>
      <c r="CP3782" s="132"/>
      <c r="CQ3782" s="137"/>
    </row>
    <row r="3783" spans="91:95">
      <c r="CM3783" s="132"/>
      <c r="CN3783" s="132"/>
      <c r="CO3783" s="137"/>
      <c r="CP3783" s="132"/>
      <c r="CQ3783" s="137"/>
    </row>
    <row r="3784" spans="91:95">
      <c r="CM3784" s="132"/>
      <c r="CN3784" s="132"/>
      <c r="CO3784" s="137"/>
      <c r="CP3784" s="132"/>
      <c r="CQ3784" s="137"/>
    </row>
    <row r="3785" spans="91:95">
      <c r="CM3785" s="132"/>
      <c r="CN3785" s="132"/>
      <c r="CO3785" s="137"/>
      <c r="CP3785" s="132"/>
      <c r="CQ3785" s="137"/>
    </row>
    <row r="3786" spans="91:95">
      <c r="CM3786" s="132"/>
      <c r="CN3786" s="132"/>
      <c r="CO3786" s="137"/>
      <c r="CP3786" s="132"/>
      <c r="CQ3786" s="137"/>
    </row>
    <row r="3787" spans="91:95">
      <c r="CM3787" s="132"/>
      <c r="CN3787" s="132"/>
      <c r="CO3787" s="137"/>
      <c r="CP3787" s="132"/>
      <c r="CQ3787" s="137"/>
    </row>
    <row r="3788" spans="91:95">
      <c r="CM3788" s="132"/>
      <c r="CN3788" s="132"/>
      <c r="CO3788" s="137"/>
      <c r="CP3788" s="132"/>
      <c r="CQ3788" s="137"/>
    </row>
    <row r="3789" spans="91:95">
      <c r="CM3789" s="132"/>
      <c r="CN3789" s="132"/>
      <c r="CO3789" s="137"/>
      <c r="CP3789" s="132"/>
      <c r="CQ3789" s="137"/>
    </row>
    <row r="3790" spans="91:95">
      <c r="CM3790" s="132"/>
      <c r="CN3790" s="132"/>
      <c r="CO3790" s="137"/>
      <c r="CP3790" s="132"/>
      <c r="CQ3790" s="137"/>
    </row>
    <row r="3791" spans="91:95">
      <c r="CM3791" s="132"/>
      <c r="CN3791" s="132"/>
      <c r="CO3791" s="137"/>
      <c r="CP3791" s="132"/>
      <c r="CQ3791" s="137"/>
    </row>
    <row r="3792" spans="91:95">
      <c r="CM3792" s="132"/>
      <c r="CN3792" s="132"/>
      <c r="CO3792" s="137"/>
      <c r="CP3792" s="132"/>
      <c r="CQ3792" s="137"/>
    </row>
    <row r="3793" spans="91:95">
      <c r="CM3793" s="132"/>
      <c r="CN3793" s="132"/>
      <c r="CO3793" s="137"/>
      <c r="CP3793" s="132"/>
      <c r="CQ3793" s="137"/>
    </row>
    <row r="3794" spans="91:95">
      <c r="CM3794" s="132"/>
      <c r="CN3794" s="132"/>
      <c r="CO3794" s="137"/>
      <c r="CP3794" s="132"/>
      <c r="CQ3794" s="137"/>
    </row>
    <row r="3795" spans="91:95">
      <c r="CM3795" s="132"/>
      <c r="CN3795" s="132"/>
      <c r="CO3795" s="137"/>
      <c r="CP3795" s="132"/>
      <c r="CQ3795" s="137"/>
    </row>
    <row r="3796" spans="91:95">
      <c r="CM3796" s="132"/>
      <c r="CN3796" s="132"/>
      <c r="CO3796" s="137"/>
      <c r="CP3796" s="132"/>
      <c r="CQ3796" s="137"/>
    </row>
    <row r="3797" spans="91:95">
      <c r="CM3797" s="132"/>
      <c r="CN3797" s="132"/>
      <c r="CO3797" s="137"/>
      <c r="CP3797" s="132"/>
      <c r="CQ3797" s="137"/>
    </row>
    <row r="3798" spans="91:95">
      <c r="CM3798" s="132"/>
      <c r="CN3798" s="132"/>
      <c r="CO3798" s="137"/>
      <c r="CP3798" s="132"/>
      <c r="CQ3798" s="137"/>
    </row>
    <row r="3799" spans="91:95">
      <c r="CM3799" s="132"/>
      <c r="CN3799" s="132"/>
      <c r="CO3799" s="137"/>
      <c r="CP3799" s="132"/>
      <c r="CQ3799" s="137"/>
    </row>
    <row r="3800" spans="91:95">
      <c r="CM3800" s="132"/>
      <c r="CN3800" s="132"/>
      <c r="CO3800" s="137"/>
      <c r="CP3800" s="132"/>
      <c r="CQ3800" s="137"/>
    </row>
    <row r="3801" spans="91:95">
      <c r="CM3801" s="132"/>
      <c r="CN3801" s="132"/>
      <c r="CO3801" s="137"/>
      <c r="CP3801" s="132"/>
      <c r="CQ3801" s="137"/>
    </row>
    <row r="3802" spans="91:95">
      <c r="CM3802" s="132"/>
      <c r="CN3802" s="132"/>
      <c r="CO3802" s="137"/>
      <c r="CP3802" s="132"/>
      <c r="CQ3802" s="137"/>
    </row>
    <row r="3803" spans="91:95">
      <c r="CM3803" s="132"/>
      <c r="CN3803" s="132"/>
      <c r="CO3803" s="137"/>
      <c r="CP3803" s="132"/>
      <c r="CQ3803" s="137"/>
    </row>
    <row r="3804" spans="91:95">
      <c r="CM3804" s="132"/>
      <c r="CN3804" s="132"/>
      <c r="CO3804" s="137"/>
      <c r="CP3804" s="132"/>
      <c r="CQ3804" s="137"/>
    </row>
    <row r="3805" spans="91:95">
      <c r="CM3805" s="132"/>
      <c r="CN3805" s="132"/>
      <c r="CO3805" s="137"/>
      <c r="CP3805" s="132"/>
      <c r="CQ3805" s="137"/>
    </row>
    <row r="3806" spans="91:95">
      <c r="CM3806" s="132"/>
      <c r="CN3806" s="132"/>
      <c r="CO3806" s="137"/>
      <c r="CP3806" s="132"/>
      <c r="CQ3806" s="137"/>
    </row>
    <row r="3807" spans="91:95">
      <c r="CM3807" s="132"/>
      <c r="CN3807" s="132"/>
      <c r="CO3807" s="137"/>
      <c r="CP3807" s="132"/>
      <c r="CQ3807" s="137"/>
    </row>
    <row r="3808" spans="91:95">
      <c r="CM3808" s="132"/>
      <c r="CN3808" s="132"/>
      <c r="CO3808" s="137"/>
      <c r="CP3808" s="132"/>
      <c r="CQ3808" s="137"/>
    </row>
    <row r="3809" spans="91:95">
      <c r="CM3809" s="132"/>
      <c r="CN3809" s="132"/>
      <c r="CO3809" s="137"/>
      <c r="CP3809" s="132"/>
      <c r="CQ3809" s="137"/>
    </row>
    <row r="3810" spans="91:95">
      <c r="CM3810" s="132"/>
      <c r="CN3810" s="132"/>
      <c r="CO3810" s="137"/>
      <c r="CP3810" s="132"/>
      <c r="CQ3810" s="137"/>
    </row>
    <row r="3811" spans="91:95">
      <c r="CM3811" s="132"/>
      <c r="CN3811" s="132"/>
      <c r="CO3811" s="137"/>
      <c r="CP3811" s="132"/>
      <c r="CQ3811" s="137"/>
    </row>
    <row r="3812" spans="91:95">
      <c r="CM3812" s="132"/>
      <c r="CN3812" s="132"/>
      <c r="CO3812" s="137"/>
      <c r="CP3812" s="132"/>
      <c r="CQ3812" s="137"/>
    </row>
    <row r="3813" spans="91:95">
      <c r="CM3813" s="132"/>
      <c r="CN3813" s="132"/>
      <c r="CO3813" s="137"/>
      <c r="CP3813" s="132"/>
      <c r="CQ3813" s="137"/>
    </row>
    <row r="3814" spans="91:95">
      <c r="CM3814" s="132"/>
      <c r="CN3814" s="132"/>
      <c r="CO3814" s="137"/>
      <c r="CP3814" s="132"/>
      <c r="CQ3814" s="137"/>
    </row>
    <row r="3815" spans="91:95">
      <c r="CM3815" s="132"/>
      <c r="CN3815" s="132"/>
      <c r="CO3815" s="137"/>
      <c r="CP3815" s="132"/>
      <c r="CQ3815" s="137"/>
    </row>
    <row r="3816" spans="91:95">
      <c r="CM3816" s="132"/>
      <c r="CN3816" s="132"/>
      <c r="CO3816" s="137"/>
      <c r="CP3816" s="132"/>
      <c r="CQ3816" s="137"/>
    </row>
    <row r="3817" spans="91:95">
      <c r="CM3817" s="132"/>
      <c r="CN3817" s="132"/>
      <c r="CO3817" s="137"/>
      <c r="CP3817" s="132"/>
      <c r="CQ3817" s="137"/>
    </row>
    <row r="3818" spans="91:95">
      <c r="CM3818" s="132"/>
      <c r="CN3818" s="132"/>
      <c r="CO3818" s="137"/>
      <c r="CP3818" s="132"/>
      <c r="CQ3818" s="137"/>
    </row>
    <row r="3819" spans="91:95">
      <c r="CM3819" s="132"/>
      <c r="CN3819" s="132"/>
      <c r="CO3819" s="137"/>
      <c r="CP3819" s="132"/>
      <c r="CQ3819" s="137"/>
    </row>
    <row r="3820" spans="91:95">
      <c r="CM3820" s="132"/>
      <c r="CN3820" s="132"/>
      <c r="CO3820" s="137"/>
      <c r="CP3820" s="132"/>
      <c r="CQ3820" s="137"/>
    </row>
    <row r="3821" spans="91:95">
      <c r="CM3821" s="132"/>
      <c r="CN3821" s="132"/>
      <c r="CO3821" s="137"/>
      <c r="CP3821" s="132"/>
      <c r="CQ3821" s="137"/>
    </row>
    <row r="3822" spans="91:95">
      <c r="CM3822" s="132"/>
      <c r="CN3822" s="132"/>
      <c r="CO3822" s="137"/>
      <c r="CP3822" s="132"/>
      <c r="CQ3822" s="137"/>
    </row>
    <row r="3823" spans="91:95">
      <c r="CM3823" s="132"/>
      <c r="CN3823" s="132"/>
      <c r="CO3823" s="137"/>
      <c r="CP3823" s="132"/>
      <c r="CQ3823" s="137"/>
    </row>
    <row r="3824" spans="91:95">
      <c r="CM3824" s="132"/>
      <c r="CN3824" s="132"/>
      <c r="CO3824" s="137"/>
      <c r="CP3824" s="132"/>
      <c r="CQ3824" s="137"/>
    </row>
    <row r="3825" spans="91:95">
      <c r="CM3825" s="132"/>
      <c r="CN3825" s="132"/>
      <c r="CO3825" s="137"/>
      <c r="CP3825" s="132"/>
      <c r="CQ3825" s="137"/>
    </row>
    <row r="3826" spans="91:95">
      <c r="CM3826" s="132"/>
      <c r="CN3826" s="132"/>
      <c r="CO3826" s="137"/>
      <c r="CP3826" s="132"/>
      <c r="CQ3826" s="137"/>
    </row>
    <row r="3827" spans="91:95">
      <c r="CM3827" s="132"/>
      <c r="CN3827" s="132"/>
      <c r="CO3827" s="137"/>
      <c r="CP3827" s="132"/>
      <c r="CQ3827" s="137"/>
    </row>
    <row r="3828" spans="91:95">
      <c r="CM3828" s="132"/>
      <c r="CN3828" s="132"/>
      <c r="CO3828" s="137"/>
      <c r="CP3828" s="132"/>
      <c r="CQ3828" s="137"/>
    </row>
    <row r="3829" spans="91:95">
      <c r="CM3829" s="132"/>
      <c r="CN3829" s="132"/>
      <c r="CO3829" s="137"/>
      <c r="CP3829" s="132"/>
      <c r="CQ3829" s="137"/>
    </row>
    <row r="3830" spans="91:95">
      <c r="CM3830" s="132"/>
      <c r="CN3830" s="132"/>
      <c r="CO3830" s="137"/>
      <c r="CP3830" s="132"/>
      <c r="CQ3830" s="137"/>
    </row>
    <row r="3831" spans="91:95">
      <c r="CM3831" s="132"/>
      <c r="CN3831" s="132"/>
      <c r="CO3831" s="137"/>
      <c r="CP3831" s="132"/>
      <c r="CQ3831" s="137"/>
    </row>
    <row r="3832" spans="91:95">
      <c r="CM3832" s="132"/>
      <c r="CN3832" s="132"/>
      <c r="CO3832" s="137"/>
      <c r="CP3832" s="132"/>
      <c r="CQ3832" s="137"/>
    </row>
    <row r="3833" spans="91:95">
      <c r="CM3833" s="132"/>
      <c r="CN3833" s="132"/>
      <c r="CO3833" s="137"/>
      <c r="CP3833" s="132"/>
      <c r="CQ3833" s="137"/>
    </row>
    <row r="3834" spans="91:95">
      <c r="CM3834" s="132"/>
      <c r="CN3834" s="132"/>
      <c r="CO3834" s="137"/>
      <c r="CP3834" s="132"/>
      <c r="CQ3834" s="137"/>
    </row>
    <row r="3835" spans="91:95">
      <c r="CM3835" s="132"/>
      <c r="CN3835" s="132"/>
      <c r="CO3835" s="137"/>
      <c r="CP3835" s="132"/>
      <c r="CQ3835" s="137"/>
    </row>
    <row r="3836" spans="91:95">
      <c r="CM3836" s="132"/>
      <c r="CN3836" s="132"/>
      <c r="CO3836" s="137"/>
      <c r="CP3836" s="132"/>
      <c r="CQ3836" s="137"/>
    </row>
    <row r="3837" spans="91:95">
      <c r="CM3837" s="132"/>
      <c r="CN3837" s="132"/>
      <c r="CO3837" s="137"/>
      <c r="CP3837" s="132"/>
      <c r="CQ3837" s="137"/>
    </row>
    <row r="3838" spans="91:95">
      <c r="CM3838" s="132"/>
      <c r="CN3838" s="132"/>
      <c r="CO3838" s="137"/>
      <c r="CP3838" s="132"/>
      <c r="CQ3838" s="137"/>
    </row>
    <row r="3839" spans="91:95">
      <c r="CM3839" s="132"/>
      <c r="CN3839" s="132"/>
      <c r="CO3839" s="137"/>
      <c r="CP3839" s="132"/>
      <c r="CQ3839" s="137"/>
    </row>
    <row r="3840" spans="91:95">
      <c r="CM3840" s="132"/>
      <c r="CN3840" s="132"/>
      <c r="CO3840" s="137"/>
      <c r="CP3840" s="132"/>
      <c r="CQ3840" s="137"/>
    </row>
    <row r="3841" spans="91:95">
      <c r="CM3841" s="132"/>
      <c r="CN3841" s="132"/>
      <c r="CO3841" s="137"/>
      <c r="CP3841" s="132"/>
      <c r="CQ3841" s="137"/>
    </row>
    <row r="3842" spans="91:95">
      <c r="CM3842" s="132"/>
      <c r="CN3842" s="132"/>
      <c r="CO3842" s="137"/>
      <c r="CP3842" s="132"/>
      <c r="CQ3842" s="137"/>
    </row>
    <row r="3843" spans="91:95">
      <c r="CM3843" s="132"/>
      <c r="CN3843" s="132"/>
      <c r="CO3843" s="137"/>
      <c r="CP3843" s="132"/>
      <c r="CQ3843" s="137"/>
    </row>
    <row r="3844" spans="91:95">
      <c r="CM3844" s="132"/>
      <c r="CN3844" s="132"/>
      <c r="CO3844" s="137"/>
      <c r="CP3844" s="132"/>
      <c r="CQ3844" s="137"/>
    </row>
    <row r="3845" spans="91:95">
      <c r="CM3845" s="132"/>
      <c r="CN3845" s="132"/>
      <c r="CO3845" s="137"/>
      <c r="CP3845" s="132"/>
      <c r="CQ3845" s="137"/>
    </row>
    <row r="3846" spans="91:95">
      <c r="CM3846" s="132"/>
      <c r="CN3846" s="132"/>
      <c r="CO3846" s="137"/>
      <c r="CP3846" s="132"/>
      <c r="CQ3846" s="137"/>
    </row>
    <row r="3847" spans="91:95">
      <c r="CM3847" s="132"/>
      <c r="CN3847" s="132"/>
      <c r="CO3847" s="137"/>
      <c r="CP3847" s="132"/>
      <c r="CQ3847" s="137"/>
    </row>
    <row r="3848" spans="91:95">
      <c r="CM3848" s="132"/>
      <c r="CN3848" s="132"/>
      <c r="CO3848" s="137"/>
      <c r="CP3848" s="132"/>
      <c r="CQ3848" s="137"/>
    </row>
    <row r="3849" spans="91:95">
      <c r="CM3849" s="132"/>
      <c r="CN3849" s="132"/>
      <c r="CO3849" s="137"/>
      <c r="CP3849" s="132"/>
      <c r="CQ3849" s="137"/>
    </row>
    <row r="3850" spans="91:95">
      <c r="CM3850" s="132"/>
      <c r="CN3850" s="132"/>
      <c r="CO3850" s="137"/>
      <c r="CP3850" s="132"/>
      <c r="CQ3850" s="137"/>
    </row>
    <row r="3851" spans="91:95">
      <c r="CM3851" s="132"/>
      <c r="CN3851" s="132"/>
      <c r="CO3851" s="137"/>
      <c r="CP3851" s="132"/>
      <c r="CQ3851" s="137"/>
    </row>
    <row r="3852" spans="91:95">
      <c r="CM3852" s="132"/>
      <c r="CN3852" s="132"/>
      <c r="CO3852" s="137"/>
      <c r="CP3852" s="132"/>
      <c r="CQ3852" s="137"/>
    </row>
    <row r="3853" spans="91:95">
      <c r="CM3853" s="132"/>
      <c r="CN3853" s="132"/>
      <c r="CO3853" s="137"/>
      <c r="CP3853" s="132"/>
      <c r="CQ3853" s="137"/>
    </row>
    <row r="3854" spans="91:95">
      <c r="CM3854" s="132"/>
      <c r="CN3854" s="132"/>
      <c r="CO3854" s="137"/>
      <c r="CP3854" s="132"/>
      <c r="CQ3854" s="137"/>
    </row>
    <row r="3855" spans="91:95">
      <c r="CM3855" s="132"/>
      <c r="CN3855" s="132"/>
      <c r="CO3855" s="137"/>
      <c r="CP3855" s="132"/>
      <c r="CQ3855" s="137"/>
    </row>
    <row r="3856" spans="91:95">
      <c r="CM3856" s="132"/>
      <c r="CN3856" s="132"/>
      <c r="CO3856" s="137"/>
      <c r="CP3856" s="132"/>
      <c r="CQ3856" s="137"/>
    </row>
    <row r="3857" spans="91:95">
      <c r="CM3857" s="132"/>
      <c r="CN3857" s="132"/>
      <c r="CO3857" s="137"/>
      <c r="CP3857" s="132"/>
      <c r="CQ3857" s="137"/>
    </row>
    <row r="3858" spans="91:95">
      <c r="CM3858" s="132"/>
      <c r="CN3858" s="132"/>
      <c r="CO3858" s="137"/>
      <c r="CP3858" s="132"/>
      <c r="CQ3858" s="137"/>
    </row>
    <row r="3859" spans="91:95">
      <c r="CM3859" s="132"/>
      <c r="CN3859" s="132"/>
      <c r="CO3859" s="137"/>
      <c r="CP3859" s="132"/>
      <c r="CQ3859" s="137"/>
    </row>
    <row r="3860" spans="91:95">
      <c r="CM3860" s="132"/>
      <c r="CN3860" s="132"/>
      <c r="CO3860" s="137"/>
      <c r="CP3860" s="132"/>
      <c r="CQ3860" s="137"/>
    </row>
    <row r="3861" spans="91:95">
      <c r="CM3861" s="132"/>
      <c r="CN3861" s="132"/>
      <c r="CO3861" s="137"/>
      <c r="CP3861" s="132"/>
      <c r="CQ3861" s="137"/>
    </row>
    <row r="3862" spans="91:95">
      <c r="CM3862" s="132"/>
      <c r="CN3862" s="132"/>
      <c r="CO3862" s="137"/>
      <c r="CP3862" s="132"/>
      <c r="CQ3862" s="137"/>
    </row>
    <row r="3863" spans="91:95">
      <c r="CM3863" s="132"/>
      <c r="CN3863" s="132"/>
      <c r="CO3863" s="137"/>
      <c r="CP3863" s="132"/>
      <c r="CQ3863" s="137"/>
    </row>
    <row r="3864" spans="91:95">
      <c r="CM3864" s="132"/>
      <c r="CN3864" s="132"/>
      <c r="CO3864" s="137"/>
      <c r="CP3864" s="132"/>
      <c r="CQ3864" s="137"/>
    </row>
    <row r="3865" spans="91:95">
      <c r="CM3865" s="132"/>
      <c r="CN3865" s="132"/>
      <c r="CO3865" s="137"/>
      <c r="CP3865" s="132"/>
      <c r="CQ3865" s="137"/>
    </row>
    <row r="3866" spans="91:95">
      <c r="CM3866" s="132"/>
      <c r="CN3866" s="132"/>
      <c r="CO3866" s="137"/>
      <c r="CP3866" s="132"/>
      <c r="CQ3866" s="137"/>
    </row>
    <row r="3867" spans="91:95">
      <c r="CM3867" s="132"/>
      <c r="CN3867" s="132"/>
      <c r="CO3867" s="137"/>
      <c r="CP3867" s="132"/>
      <c r="CQ3867" s="137"/>
    </row>
    <row r="3868" spans="91:95">
      <c r="CM3868" s="132"/>
      <c r="CN3868" s="132"/>
      <c r="CO3868" s="137"/>
      <c r="CP3868" s="132"/>
      <c r="CQ3868" s="137"/>
    </row>
    <row r="3869" spans="91:95">
      <c r="CM3869" s="132"/>
      <c r="CN3869" s="132"/>
      <c r="CO3869" s="137"/>
      <c r="CP3869" s="132"/>
      <c r="CQ3869" s="137"/>
    </row>
    <row r="3870" spans="91:95">
      <c r="CM3870" s="132"/>
      <c r="CN3870" s="132"/>
      <c r="CO3870" s="137"/>
      <c r="CP3870" s="132"/>
      <c r="CQ3870" s="137"/>
    </row>
    <row r="3871" spans="91:95">
      <c r="CM3871" s="132"/>
      <c r="CN3871" s="132"/>
      <c r="CO3871" s="137"/>
      <c r="CP3871" s="132"/>
      <c r="CQ3871" s="137"/>
    </row>
    <row r="3872" spans="91:95">
      <c r="CM3872" s="132"/>
      <c r="CN3872" s="132"/>
      <c r="CO3872" s="137"/>
      <c r="CP3872" s="132"/>
      <c r="CQ3872" s="137"/>
    </row>
    <row r="3873" spans="91:95">
      <c r="CM3873" s="132"/>
      <c r="CN3873" s="132"/>
      <c r="CO3873" s="137"/>
      <c r="CP3873" s="132"/>
      <c r="CQ3873" s="137"/>
    </row>
    <row r="3874" spans="91:95">
      <c r="CM3874" s="132"/>
      <c r="CN3874" s="132"/>
      <c r="CO3874" s="137"/>
      <c r="CP3874" s="132"/>
      <c r="CQ3874" s="137"/>
    </row>
    <row r="3875" spans="91:95">
      <c r="CM3875" s="132"/>
      <c r="CN3875" s="132"/>
      <c r="CO3875" s="137"/>
      <c r="CP3875" s="132"/>
      <c r="CQ3875" s="137"/>
    </row>
    <row r="3876" spans="91:95">
      <c r="CM3876" s="132"/>
      <c r="CN3876" s="132"/>
      <c r="CO3876" s="137"/>
      <c r="CP3876" s="132"/>
      <c r="CQ3876" s="137"/>
    </row>
    <row r="3877" spans="91:95">
      <c r="CM3877" s="132"/>
      <c r="CN3877" s="132"/>
      <c r="CO3877" s="137"/>
      <c r="CP3877" s="132"/>
      <c r="CQ3877" s="137"/>
    </row>
    <row r="3878" spans="91:95">
      <c r="CM3878" s="132"/>
      <c r="CN3878" s="132"/>
      <c r="CO3878" s="137"/>
      <c r="CP3878" s="132"/>
      <c r="CQ3878" s="137"/>
    </row>
    <row r="3879" spans="91:95">
      <c r="CM3879" s="132"/>
      <c r="CN3879" s="132"/>
      <c r="CO3879" s="137"/>
      <c r="CP3879" s="132"/>
      <c r="CQ3879" s="137"/>
    </row>
    <row r="3880" spans="91:95">
      <c r="CM3880" s="132"/>
      <c r="CN3880" s="132"/>
      <c r="CO3880" s="137"/>
      <c r="CP3880" s="132"/>
      <c r="CQ3880" s="137"/>
    </row>
    <row r="3881" spans="91:95">
      <c r="CM3881" s="132"/>
      <c r="CN3881" s="132"/>
      <c r="CO3881" s="137"/>
      <c r="CP3881" s="132"/>
      <c r="CQ3881" s="137"/>
    </row>
    <row r="3882" spans="91:95">
      <c r="CM3882" s="132"/>
      <c r="CN3882" s="132"/>
      <c r="CO3882" s="137"/>
      <c r="CP3882" s="132"/>
      <c r="CQ3882" s="137"/>
    </row>
    <row r="3883" spans="91:95">
      <c r="CM3883" s="132"/>
      <c r="CN3883" s="132"/>
      <c r="CO3883" s="137"/>
      <c r="CP3883" s="132"/>
      <c r="CQ3883" s="137"/>
    </row>
    <row r="3884" spans="91:95">
      <c r="CM3884" s="132"/>
      <c r="CN3884" s="132"/>
      <c r="CO3884" s="137"/>
      <c r="CP3884" s="132"/>
      <c r="CQ3884" s="137"/>
    </row>
    <row r="3885" spans="91:95">
      <c r="CM3885" s="132"/>
      <c r="CN3885" s="132"/>
      <c r="CO3885" s="137"/>
      <c r="CP3885" s="132"/>
      <c r="CQ3885" s="137"/>
    </row>
    <row r="3886" spans="91:95">
      <c r="CM3886" s="132"/>
      <c r="CN3886" s="132"/>
      <c r="CO3886" s="137"/>
      <c r="CP3886" s="132"/>
      <c r="CQ3886" s="137"/>
    </row>
    <row r="3887" spans="91:95">
      <c r="CM3887" s="132"/>
      <c r="CN3887" s="132"/>
      <c r="CO3887" s="137"/>
      <c r="CP3887" s="132"/>
      <c r="CQ3887" s="137"/>
    </row>
    <row r="3888" spans="91:95">
      <c r="CM3888" s="132"/>
      <c r="CN3888" s="132"/>
      <c r="CO3888" s="137"/>
      <c r="CP3888" s="132"/>
      <c r="CQ3888" s="137"/>
    </row>
    <row r="3889" spans="91:95">
      <c r="CM3889" s="132"/>
      <c r="CN3889" s="132"/>
      <c r="CO3889" s="137"/>
      <c r="CP3889" s="132"/>
      <c r="CQ3889" s="137"/>
    </row>
    <row r="3890" spans="91:95">
      <c r="CM3890" s="132"/>
      <c r="CN3890" s="132"/>
      <c r="CO3890" s="137"/>
      <c r="CP3890" s="132"/>
      <c r="CQ3890" s="137"/>
    </row>
    <row r="3891" spans="91:95">
      <c r="CM3891" s="132"/>
      <c r="CN3891" s="132"/>
      <c r="CO3891" s="137"/>
      <c r="CP3891" s="132"/>
      <c r="CQ3891" s="137"/>
    </row>
    <row r="3892" spans="91:95">
      <c r="CM3892" s="132"/>
      <c r="CN3892" s="132"/>
      <c r="CO3892" s="137"/>
      <c r="CP3892" s="132"/>
      <c r="CQ3892" s="137"/>
    </row>
    <row r="3893" spans="91:95">
      <c r="CM3893" s="132"/>
      <c r="CN3893" s="132"/>
      <c r="CO3893" s="137"/>
      <c r="CP3893" s="132"/>
      <c r="CQ3893" s="137"/>
    </row>
    <row r="3894" spans="91:95">
      <c r="CM3894" s="132"/>
      <c r="CN3894" s="132"/>
      <c r="CO3894" s="137"/>
      <c r="CP3894" s="132"/>
      <c r="CQ3894" s="137"/>
    </row>
    <row r="3895" spans="91:95">
      <c r="CM3895" s="132"/>
      <c r="CN3895" s="132"/>
      <c r="CO3895" s="137"/>
      <c r="CP3895" s="132"/>
      <c r="CQ3895" s="137"/>
    </row>
    <row r="3896" spans="91:95">
      <c r="CM3896" s="132"/>
      <c r="CN3896" s="132"/>
      <c r="CO3896" s="137"/>
      <c r="CP3896" s="132"/>
      <c r="CQ3896" s="137"/>
    </row>
    <row r="3897" spans="91:95">
      <c r="CM3897" s="132"/>
      <c r="CN3897" s="132"/>
      <c r="CO3897" s="137"/>
      <c r="CP3897" s="132"/>
      <c r="CQ3897" s="137"/>
    </row>
    <row r="3898" spans="91:95">
      <c r="CM3898" s="132"/>
      <c r="CN3898" s="132"/>
      <c r="CO3898" s="137"/>
      <c r="CP3898" s="132"/>
      <c r="CQ3898" s="137"/>
    </row>
    <row r="3899" spans="91:95">
      <c r="CM3899" s="132"/>
      <c r="CN3899" s="132"/>
      <c r="CO3899" s="137"/>
      <c r="CP3899" s="132"/>
      <c r="CQ3899" s="137"/>
    </row>
    <row r="3900" spans="91:95">
      <c r="CM3900" s="132"/>
      <c r="CN3900" s="132"/>
      <c r="CO3900" s="137"/>
      <c r="CP3900" s="132"/>
      <c r="CQ3900" s="137"/>
    </row>
    <row r="3901" spans="91:95">
      <c r="CM3901" s="132"/>
      <c r="CN3901" s="132"/>
      <c r="CO3901" s="137"/>
      <c r="CP3901" s="132"/>
      <c r="CQ3901" s="137"/>
    </row>
    <row r="3902" spans="91:95">
      <c r="CM3902" s="132"/>
      <c r="CN3902" s="132"/>
      <c r="CO3902" s="137"/>
      <c r="CP3902" s="132"/>
      <c r="CQ3902" s="137"/>
    </row>
    <row r="3903" spans="91:95">
      <c r="CM3903" s="132"/>
      <c r="CN3903" s="132"/>
      <c r="CO3903" s="137"/>
      <c r="CP3903" s="132"/>
      <c r="CQ3903" s="137"/>
    </row>
    <row r="3904" spans="91:95">
      <c r="CM3904" s="132"/>
      <c r="CN3904" s="132"/>
      <c r="CO3904" s="137"/>
      <c r="CP3904" s="132"/>
      <c r="CQ3904" s="137"/>
    </row>
    <row r="3905" spans="91:95">
      <c r="CM3905" s="132"/>
      <c r="CN3905" s="132"/>
      <c r="CO3905" s="137"/>
      <c r="CP3905" s="132"/>
      <c r="CQ3905" s="137"/>
    </row>
    <row r="3906" spans="91:95">
      <c r="CM3906" s="132"/>
      <c r="CN3906" s="132"/>
      <c r="CO3906" s="137"/>
      <c r="CP3906" s="132"/>
      <c r="CQ3906" s="137"/>
    </row>
    <row r="3907" spans="91:95">
      <c r="CM3907" s="132"/>
      <c r="CN3907" s="132"/>
      <c r="CO3907" s="137"/>
      <c r="CP3907" s="132"/>
      <c r="CQ3907" s="137"/>
    </row>
    <row r="3908" spans="91:95">
      <c r="CM3908" s="132"/>
      <c r="CN3908" s="132"/>
      <c r="CO3908" s="137"/>
      <c r="CP3908" s="132"/>
      <c r="CQ3908" s="137"/>
    </row>
    <row r="3909" spans="91:95">
      <c r="CM3909" s="132"/>
      <c r="CN3909" s="132"/>
      <c r="CO3909" s="137"/>
      <c r="CP3909" s="132"/>
      <c r="CQ3909" s="137"/>
    </row>
    <row r="3910" spans="91:95">
      <c r="CM3910" s="132"/>
      <c r="CN3910" s="132"/>
      <c r="CO3910" s="137"/>
      <c r="CP3910" s="132"/>
      <c r="CQ3910" s="137"/>
    </row>
    <row r="3911" spans="91:95">
      <c r="CM3911" s="132"/>
      <c r="CN3911" s="132"/>
      <c r="CO3911" s="137"/>
      <c r="CP3911" s="132"/>
      <c r="CQ3911" s="137"/>
    </row>
    <row r="3912" spans="91:95">
      <c r="CM3912" s="132"/>
      <c r="CN3912" s="132"/>
      <c r="CO3912" s="137"/>
      <c r="CP3912" s="132"/>
      <c r="CQ3912" s="137"/>
    </row>
    <row r="3913" spans="91:95">
      <c r="CM3913" s="132"/>
      <c r="CN3913" s="132"/>
      <c r="CO3913" s="137"/>
      <c r="CP3913" s="132"/>
      <c r="CQ3913" s="137"/>
    </row>
    <row r="3914" spans="91:95">
      <c r="CM3914" s="132"/>
      <c r="CN3914" s="132"/>
      <c r="CO3914" s="137"/>
      <c r="CP3914" s="132"/>
      <c r="CQ3914" s="137"/>
    </row>
    <row r="3915" spans="91:95">
      <c r="CM3915" s="132"/>
      <c r="CN3915" s="132"/>
      <c r="CO3915" s="137"/>
      <c r="CP3915" s="132"/>
      <c r="CQ3915" s="137"/>
    </row>
    <row r="3916" spans="91:95">
      <c r="CM3916" s="132"/>
      <c r="CN3916" s="132"/>
      <c r="CO3916" s="137"/>
      <c r="CP3916" s="132"/>
      <c r="CQ3916" s="137"/>
    </row>
    <row r="3917" spans="91:95">
      <c r="CM3917" s="132"/>
      <c r="CN3917" s="132"/>
      <c r="CO3917" s="137"/>
      <c r="CP3917" s="132"/>
      <c r="CQ3917" s="137"/>
    </row>
    <row r="3918" spans="91:95">
      <c r="CM3918" s="132"/>
      <c r="CN3918" s="132"/>
      <c r="CO3918" s="137"/>
      <c r="CP3918" s="132"/>
      <c r="CQ3918" s="137"/>
    </row>
    <row r="3919" spans="91:95">
      <c r="CM3919" s="132"/>
      <c r="CN3919" s="132"/>
      <c r="CO3919" s="137"/>
      <c r="CP3919" s="132"/>
      <c r="CQ3919" s="137"/>
    </row>
    <row r="3920" spans="91:95">
      <c r="CM3920" s="132"/>
      <c r="CN3920" s="132"/>
      <c r="CO3920" s="137"/>
      <c r="CP3920" s="132"/>
      <c r="CQ3920" s="137"/>
    </row>
    <row r="3921" spans="91:95">
      <c r="CM3921" s="132"/>
      <c r="CN3921" s="132"/>
      <c r="CO3921" s="137"/>
      <c r="CP3921" s="132"/>
      <c r="CQ3921" s="137"/>
    </row>
    <row r="3922" spans="91:95">
      <c r="CM3922" s="132"/>
      <c r="CN3922" s="132"/>
      <c r="CO3922" s="137"/>
      <c r="CP3922" s="132"/>
      <c r="CQ3922" s="137"/>
    </row>
    <row r="3923" spans="91:95">
      <c r="CM3923" s="132"/>
      <c r="CN3923" s="132"/>
      <c r="CO3923" s="137"/>
      <c r="CP3923" s="132"/>
      <c r="CQ3923" s="137"/>
    </row>
    <row r="3924" spans="91:95">
      <c r="CM3924" s="132"/>
      <c r="CN3924" s="132"/>
      <c r="CO3924" s="137"/>
      <c r="CP3924" s="132"/>
      <c r="CQ3924" s="137"/>
    </row>
    <row r="3925" spans="91:95">
      <c r="CM3925" s="132"/>
      <c r="CN3925" s="132"/>
      <c r="CO3925" s="137"/>
      <c r="CP3925" s="132"/>
      <c r="CQ3925" s="137"/>
    </row>
    <row r="3926" spans="91:95">
      <c r="CM3926" s="132"/>
      <c r="CN3926" s="132"/>
      <c r="CO3926" s="137"/>
      <c r="CP3926" s="132"/>
      <c r="CQ3926" s="137"/>
    </row>
    <row r="3927" spans="91:95">
      <c r="CM3927" s="132"/>
      <c r="CN3927" s="132"/>
      <c r="CO3927" s="137"/>
      <c r="CP3927" s="132"/>
      <c r="CQ3927" s="137"/>
    </row>
    <row r="3928" spans="91:95">
      <c r="CM3928" s="132"/>
      <c r="CN3928" s="132"/>
      <c r="CO3928" s="137"/>
      <c r="CP3928" s="132"/>
      <c r="CQ3928" s="137"/>
    </row>
    <row r="3929" spans="91:95">
      <c r="CM3929" s="132"/>
      <c r="CN3929" s="132"/>
      <c r="CO3929" s="137"/>
      <c r="CP3929" s="132"/>
      <c r="CQ3929" s="137"/>
    </row>
    <row r="3930" spans="91:95">
      <c r="CM3930" s="132"/>
      <c r="CN3930" s="132"/>
      <c r="CO3930" s="137"/>
      <c r="CP3930" s="132"/>
      <c r="CQ3930" s="137"/>
    </row>
    <row r="3931" spans="91:95">
      <c r="CM3931" s="132"/>
      <c r="CN3931" s="132"/>
      <c r="CO3931" s="137"/>
      <c r="CP3931" s="132"/>
      <c r="CQ3931" s="137"/>
    </row>
    <row r="3932" spans="91:95">
      <c r="CM3932" s="132"/>
      <c r="CN3932" s="132"/>
      <c r="CO3932" s="137"/>
      <c r="CP3932" s="132"/>
      <c r="CQ3932" s="137"/>
    </row>
    <row r="3933" spans="91:95">
      <c r="CM3933" s="132"/>
      <c r="CN3933" s="132"/>
      <c r="CO3933" s="137"/>
      <c r="CP3933" s="132"/>
      <c r="CQ3933" s="137"/>
    </row>
    <row r="3934" spans="91:95">
      <c r="CM3934" s="132"/>
      <c r="CN3934" s="132"/>
      <c r="CO3934" s="137"/>
      <c r="CP3934" s="132"/>
      <c r="CQ3934" s="137"/>
    </row>
    <row r="3935" spans="91:95">
      <c r="CM3935" s="132"/>
      <c r="CN3935" s="132"/>
      <c r="CO3935" s="137"/>
      <c r="CP3935" s="132"/>
      <c r="CQ3935" s="137"/>
    </row>
    <row r="3936" spans="91:95">
      <c r="CM3936" s="132"/>
      <c r="CN3936" s="132"/>
      <c r="CO3936" s="137"/>
      <c r="CP3936" s="132"/>
      <c r="CQ3936" s="137"/>
    </row>
    <row r="3937" spans="91:95">
      <c r="CM3937" s="132"/>
      <c r="CN3937" s="132"/>
      <c r="CO3937" s="137"/>
      <c r="CP3937" s="132"/>
      <c r="CQ3937" s="137"/>
    </row>
    <row r="3938" spans="91:95">
      <c r="CM3938" s="132"/>
      <c r="CN3938" s="132"/>
      <c r="CO3938" s="137"/>
      <c r="CP3938" s="132"/>
      <c r="CQ3938" s="137"/>
    </row>
    <row r="3939" spans="91:95">
      <c r="CM3939" s="132"/>
      <c r="CN3939" s="132"/>
      <c r="CO3939" s="137"/>
      <c r="CP3939" s="132"/>
      <c r="CQ3939" s="137"/>
    </row>
    <row r="3940" spans="91:95">
      <c r="CM3940" s="132"/>
      <c r="CN3940" s="132"/>
      <c r="CO3940" s="137"/>
      <c r="CP3940" s="132"/>
      <c r="CQ3940" s="137"/>
    </row>
    <row r="3941" spans="91:95">
      <c r="CM3941" s="132"/>
      <c r="CN3941" s="132"/>
      <c r="CO3941" s="137"/>
      <c r="CP3941" s="132"/>
      <c r="CQ3941" s="137"/>
    </row>
    <row r="3942" spans="91:95">
      <c r="CM3942" s="132"/>
      <c r="CN3942" s="132"/>
      <c r="CO3942" s="137"/>
      <c r="CP3942" s="132"/>
      <c r="CQ3942" s="137"/>
    </row>
    <row r="3943" spans="91:95">
      <c r="CM3943" s="132"/>
      <c r="CN3943" s="132"/>
      <c r="CO3943" s="137"/>
      <c r="CP3943" s="132"/>
      <c r="CQ3943" s="137"/>
    </row>
    <row r="3944" spans="91:95">
      <c r="CM3944" s="132"/>
      <c r="CN3944" s="132"/>
      <c r="CO3944" s="137"/>
      <c r="CP3944" s="132"/>
      <c r="CQ3944" s="137"/>
    </row>
    <row r="3945" spans="91:95">
      <c r="CM3945" s="132"/>
      <c r="CN3945" s="132"/>
      <c r="CO3945" s="137"/>
      <c r="CP3945" s="132"/>
      <c r="CQ3945" s="137"/>
    </row>
    <row r="3946" spans="91:95">
      <c r="CM3946" s="132"/>
      <c r="CN3946" s="132"/>
      <c r="CO3946" s="137"/>
      <c r="CP3946" s="132"/>
      <c r="CQ3946" s="137"/>
    </row>
    <row r="3947" spans="91:95">
      <c r="CM3947" s="132"/>
      <c r="CN3947" s="132"/>
      <c r="CO3947" s="137"/>
      <c r="CP3947" s="132"/>
      <c r="CQ3947" s="137"/>
    </row>
    <row r="3948" spans="91:95">
      <c r="CM3948" s="132"/>
      <c r="CN3948" s="132"/>
      <c r="CO3948" s="137"/>
      <c r="CP3948" s="132"/>
      <c r="CQ3948" s="137"/>
    </row>
    <row r="3949" spans="91:95">
      <c r="CM3949" s="132"/>
      <c r="CN3949" s="132"/>
      <c r="CO3949" s="137"/>
      <c r="CP3949" s="132"/>
      <c r="CQ3949" s="137"/>
    </row>
    <row r="3950" spans="91:95">
      <c r="CM3950" s="132"/>
      <c r="CN3950" s="132"/>
      <c r="CO3950" s="137"/>
      <c r="CP3950" s="132"/>
      <c r="CQ3950" s="137"/>
    </row>
    <row r="3951" spans="91:95">
      <c r="CM3951" s="132"/>
      <c r="CN3951" s="132"/>
      <c r="CO3951" s="137"/>
      <c r="CP3951" s="132"/>
      <c r="CQ3951" s="137"/>
    </row>
    <row r="3952" spans="91:95">
      <c r="CM3952" s="132"/>
      <c r="CN3952" s="132"/>
      <c r="CO3952" s="137"/>
      <c r="CP3952" s="132"/>
      <c r="CQ3952" s="137"/>
    </row>
    <row r="3953" spans="91:95">
      <c r="CM3953" s="132"/>
      <c r="CN3953" s="132"/>
      <c r="CO3953" s="137"/>
      <c r="CP3953" s="132"/>
      <c r="CQ3953" s="137"/>
    </row>
    <row r="3954" spans="91:95">
      <c r="CM3954" s="132"/>
      <c r="CN3954" s="132"/>
      <c r="CO3954" s="137"/>
      <c r="CP3954" s="132"/>
      <c r="CQ3954" s="137"/>
    </row>
    <row r="3955" spans="91:95">
      <c r="CM3955" s="132"/>
      <c r="CN3955" s="132"/>
      <c r="CO3955" s="137"/>
      <c r="CP3955" s="132"/>
      <c r="CQ3955" s="137"/>
    </row>
    <row r="3956" spans="91:95">
      <c r="CM3956" s="132"/>
      <c r="CN3956" s="132"/>
      <c r="CO3956" s="137"/>
      <c r="CP3956" s="132"/>
      <c r="CQ3956" s="137"/>
    </row>
    <row r="3957" spans="91:95">
      <c r="CM3957" s="132"/>
      <c r="CN3957" s="132"/>
      <c r="CO3957" s="137"/>
      <c r="CP3957" s="132"/>
      <c r="CQ3957" s="137"/>
    </row>
    <row r="3958" spans="91:95">
      <c r="CM3958" s="132"/>
      <c r="CN3958" s="132"/>
      <c r="CO3958" s="137"/>
      <c r="CP3958" s="132"/>
      <c r="CQ3958" s="137"/>
    </row>
    <row r="3959" spans="91:95">
      <c r="CM3959" s="132"/>
      <c r="CN3959" s="132"/>
      <c r="CO3959" s="137"/>
      <c r="CP3959" s="132"/>
      <c r="CQ3959" s="137"/>
    </row>
    <row r="3960" spans="91:95">
      <c r="CM3960" s="132"/>
      <c r="CN3960" s="132"/>
      <c r="CO3960" s="137"/>
      <c r="CP3960" s="132"/>
      <c r="CQ3960" s="137"/>
    </row>
    <row r="3961" spans="91:95">
      <c r="CM3961" s="132"/>
      <c r="CN3961" s="132"/>
      <c r="CO3961" s="137"/>
      <c r="CP3961" s="132"/>
      <c r="CQ3961" s="137"/>
    </row>
    <row r="3962" spans="91:95">
      <c r="CM3962" s="132"/>
      <c r="CN3962" s="132"/>
      <c r="CO3962" s="137"/>
      <c r="CP3962" s="132"/>
      <c r="CQ3962" s="137"/>
    </row>
    <row r="3963" spans="91:95">
      <c r="CM3963" s="132"/>
      <c r="CN3963" s="132"/>
      <c r="CO3963" s="137"/>
      <c r="CP3963" s="132"/>
      <c r="CQ3963" s="137"/>
    </row>
    <row r="3964" spans="91:95">
      <c r="CM3964" s="132"/>
      <c r="CN3964" s="132"/>
      <c r="CO3964" s="137"/>
      <c r="CP3964" s="132"/>
      <c r="CQ3964" s="137"/>
    </row>
    <row r="3965" spans="91:95">
      <c r="CM3965" s="132"/>
      <c r="CN3965" s="132"/>
      <c r="CO3965" s="137"/>
      <c r="CP3965" s="132"/>
      <c r="CQ3965" s="137"/>
    </row>
    <row r="3966" spans="91:95">
      <c r="CM3966" s="132"/>
      <c r="CN3966" s="132"/>
      <c r="CO3966" s="137"/>
      <c r="CP3966" s="132"/>
      <c r="CQ3966" s="137"/>
    </row>
    <row r="3967" spans="91:95">
      <c r="CM3967" s="132"/>
      <c r="CN3967" s="132"/>
      <c r="CO3967" s="137"/>
      <c r="CP3967" s="132"/>
      <c r="CQ3967" s="137"/>
    </row>
    <row r="3968" spans="91:95">
      <c r="CM3968" s="132"/>
      <c r="CN3968" s="132"/>
      <c r="CO3968" s="137"/>
      <c r="CP3968" s="132"/>
      <c r="CQ3968" s="137"/>
    </row>
    <row r="3969" spans="91:95">
      <c r="CM3969" s="132"/>
      <c r="CN3969" s="132"/>
      <c r="CO3969" s="137"/>
      <c r="CP3969" s="132"/>
      <c r="CQ3969" s="137"/>
    </row>
    <row r="3970" spans="91:95">
      <c r="CM3970" s="132"/>
      <c r="CN3970" s="132"/>
      <c r="CO3970" s="137"/>
      <c r="CP3970" s="132"/>
      <c r="CQ3970" s="137"/>
    </row>
    <row r="3971" spans="91:95">
      <c r="CM3971" s="132"/>
      <c r="CN3971" s="132"/>
      <c r="CO3971" s="137"/>
      <c r="CP3971" s="132"/>
      <c r="CQ3971" s="137"/>
    </row>
    <row r="3972" spans="91:95">
      <c r="CM3972" s="132"/>
      <c r="CN3972" s="132"/>
      <c r="CO3972" s="137"/>
      <c r="CP3972" s="132"/>
      <c r="CQ3972" s="137"/>
    </row>
    <row r="3973" spans="91:95">
      <c r="CM3973" s="132"/>
      <c r="CN3973" s="132"/>
      <c r="CO3973" s="137"/>
      <c r="CP3973" s="132"/>
      <c r="CQ3973" s="137"/>
    </row>
    <row r="3974" spans="91:95">
      <c r="CM3974" s="132"/>
      <c r="CN3974" s="132"/>
      <c r="CO3974" s="137"/>
      <c r="CP3974" s="132"/>
      <c r="CQ3974" s="137"/>
    </row>
    <row r="3975" spans="91:95">
      <c r="CM3975" s="132"/>
      <c r="CN3975" s="132"/>
      <c r="CO3975" s="137"/>
      <c r="CP3975" s="132"/>
      <c r="CQ3975" s="137"/>
    </row>
    <row r="3976" spans="91:95">
      <c r="CM3976" s="132"/>
      <c r="CN3976" s="132"/>
      <c r="CO3976" s="137"/>
      <c r="CP3976" s="132"/>
      <c r="CQ3976" s="137"/>
    </row>
    <row r="3977" spans="91:95">
      <c r="CM3977" s="132"/>
      <c r="CN3977" s="132"/>
      <c r="CO3977" s="137"/>
      <c r="CP3977" s="132"/>
      <c r="CQ3977" s="137"/>
    </row>
    <row r="3978" spans="91:95">
      <c r="CM3978" s="132"/>
      <c r="CN3978" s="132"/>
      <c r="CO3978" s="137"/>
      <c r="CP3978" s="132"/>
      <c r="CQ3978" s="137"/>
    </row>
    <row r="3979" spans="91:95">
      <c r="CM3979" s="132"/>
      <c r="CN3979" s="132"/>
      <c r="CO3979" s="137"/>
      <c r="CP3979" s="132"/>
      <c r="CQ3979" s="137"/>
    </row>
    <row r="3980" spans="91:95">
      <c r="CM3980" s="132"/>
      <c r="CN3980" s="132"/>
      <c r="CO3980" s="137"/>
      <c r="CP3980" s="132"/>
      <c r="CQ3980" s="137"/>
    </row>
    <row r="3981" spans="91:95">
      <c r="CM3981" s="132"/>
      <c r="CN3981" s="132"/>
      <c r="CO3981" s="137"/>
      <c r="CP3981" s="132"/>
      <c r="CQ3981" s="137"/>
    </row>
    <row r="3982" spans="91:95">
      <c r="CM3982" s="132"/>
      <c r="CN3982" s="132"/>
      <c r="CO3982" s="137"/>
      <c r="CP3982" s="132"/>
      <c r="CQ3982" s="137"/>
    </row>
    <row r="3983" spans="91:95">
      <c r="CM3983" s="132"/>
      <c r="CN3983" s="132"/>
      <c r="CO3983" s="137"/>
      <c r="CP3983" s="132"/>
      <c r="CQ3983" s="137"/>
    </row>
    <row r="3984" spans="91:95">
      <c r="CM3984" s="132"/>
      <c r="CN3984" s="132"/>
      <c r="CO3984" s="137"/>
      <c r="CP3984" s="132"/>
      <c r="CQ3984" s="137"/>
    </row>
    <row r="3985" spans="91:95">
      <c r="CM3985" s="132"/>
      <c r="CN3985" s="132"/>
      <c r="CO3985" s="137"/>
      <c r="CP3985" s="132"/>
      <c r="CQ3985" s="137"/>
    </row>
    <row r="3986" spans="91:95">
      <c r="CM3986" s="132"/>
      <c r="CN3986" s="132"/>
      <c r="CO3986" s="137"/>
      <c r="CP3986" s="132"/>
      <c r="CQ3986" s="137"/>
    </row>
    <row r="3987" spans="91:95">
      <c r="CM3987" s="132"/>
      <c r="CN3987" s="132"/>
      <c r="CO3987" s="137"/>
      <c r="CP3987" s="132"/>
      <c r="CQ3987" s="137"/>
    </row>
    <row r="3988" spans="91:95">
      <c r="CM3988" s="132"/>
      <c r="CN3988" s="132"/>
      <c r="CO3988" s="137"/>
      <c r="CP3988" s="132"/>
      <c r="CQ3988" s="137"/>
    </row>
    <row r="3989" spans="91:95">
      <c r="CM3989" s="132"/>
      <c r="CN3989" s="132"/>
      <c r="CO3989" s="137"/>
      <c r="CP3989" s="132"/>
      <c r="CQ3989" s="137"/>
    </row>
    <row r="3990" spans="91:95">
      <c r="CM3990" s="132"/>
      <c r="CN3990" s="132"/>
      <c r="CO3990" s="137"/>
      <c r="CP3990" s="132"/>
      <c r="CQ3990" s="137"/>
    </row>
    <row r="3991" spans="91:95">
      <c r="CM3991" s="132"/>
      <c r="CN3991" s="132"/>
      <c r="CO3991" s="137"/>
      <c r="CP3991" s="132"/>
      <c r="CQ3991" s="137"/>
    </row>
    <row r="3992" spans="91:95">
      <c r="CM3992" s="132"/>
      <c r="CN3992" s="132"/>
      <c r="CO3992" s="137"/>
      <c r="CP3992" s="132"/>
      <c r="CQ3992" s="137"/>
    </row>
    <row r="3993" spans="91:95">
      <c r="CM3993" s="132"/>
      <c r="CN3993" s="132"/>
      <c r="CO3993" s="137"/>
      <c r="CP3993" s="132"/>
      <c r="CQ3993" s="137"/>
    </row>
    <row r="3994" spans="91:95">
      <c r="CM3994" s="132"/>
      <c r="CN3994" s="132"/>
      <c r="CO3994" s="137"/>
      <c r="CP3994" s="132"/>
      <c r="CQ3994" s="137"/>
    </row>
    <row r="3995" spans="91:95">
      <c r="CM3995" s="132"/>
      <c r="CN3995" s="132"/>
      <c r="CO3995" s="137"/>
      <c r="CP3995" s="132"/>
      <c r="CQ3995" s="137"/>
    </row>
    <row r="3996" spans="91:95">
      <c r="CM3996" s="132"/>
      <c r="CN3996" s="132"/>
      <c r="CO3996" s="137"/>
      <c r="CP3996" s="132"/>
      <c r="CQ3996" s="137"/>
    </row>
    <row r="3997" spans="91:95">
      <c r="CM3997" s="132"/>
      <c r="CN3997" s="132"/>
      <c r="CO3997" s="137"/>
      <c r="CP3997" s="132"/>
      <c r="CQ3997" s="137"/>
    </row>
    <row r="3998" spans="91:95">
      <c r="CM3998" s="132"/>
      <c r="CN3998" s="132"/>
      <c r="CO3998" s="137"/>
      <c r="CP3998" s="132"/>
      <c r="CQ3998" s="137"/>
    </row>
    <row r="3999" spans="91:95">
      <c r="CM3999" s="132"/>
      <c r="CN3999" s="132"/>
      <c r="CO3999" s="137"/>
      <c r="CP3999" s="132"/>
      <c r="CQ3999" s="137"/>
    </row>
    <row r="4000" spans="91:95">
      <c r="CM4000" s="132"/>
      <c r="CN4000" s="132"/>
      <c r="CO4000" s="137"/>
      <c r="CP4000" s="132"/>
      <c r="CQ4000" s="137"/>
    </row>
    <row r="4001" spans="91:95">
      <c r="CM4001" s="132"/>
      <c r="CN4001" s="132"/>
      <c r="CO4001" s="137"/>
      <c r="CP4001" s="132"/>
      <c r="CQ4001" s="137"/>
    </row>
    <row r="4002" spans="91:95">
      <c r="CM4002" s="132"/>
      <c r="CN4002" s="132"/>
      <c r="CO4002" s="137"/>
      <c r="CP4002" s="132"/>
      <c r="CQ4002" s="137"/>
    </row>
    <row r="4003" spans="91:95">
      <c r="CM4003" s="132"/>
      <c r="CN4003" s="132"/>
      <c r="CO4003" s="137"/>
      <c r="CP4003" s="132"/>
      <c r="CQ4003" s="137"/>
    </row>
    <row r="4004" spans="91:95">
      <c r="CM4004" s="132"/>
      <c r="CN4004" s="132"/>
      <c r="CO4004" s="137"/>
      <c r="CP4004" s="132"/>
      <c r="CQ4004" s="137"/>
    </row>
    <row r="4005" spans="91:95">
      <c r="CM4005" s="132"/>
      <c r="CN4005" s="132"/>
      <c r="CO4005" s="137"/>
      <c r="CP4005" s="132"/>
      <c r="CQ4005" s="137"/>
    </row>
    <row r="4006" spans="91:95">
      <c r="CM4006" s="132"/>
      <c r="CN4006" s="132"/>
      <c r="CO4006" s="137"/>
      <c r="CP4006" s="132"/>
      <c r="CQ4006" s="137"/>
    </row>
    <row r="4007" spans="91:95">
      <c r="CM4007" s="132"/>
      <c r="CN4007" s="132"/>
      <c r="CO4007" s="137"/>
      <c r="CP4007" s="132"/>
      <c r="CQ4007" s="137"/>
    </row>
    <row r="4008" spans="91:95">
      <c r="CM4008" s="132"/>
      <c r="CN4008" s="132"/>
      <c r="CO4008" s="137"/>
      <c r="CP4008" s="132"/>
      <c r="CQ4008" s="137"/>
    </row>
    <row r="4009" spans="91:95">
      <c r="CM4009" s="132"/>
      <c r="CN4009" s="132"/>
      <c r="CO4009" s="137"/>
      <c r="CP4009" s="132"/>
      <c r="CQ4009" s="137"/>
    </row>
    <row r="4010" spans="91:95">
      <c r="CM4010" s="132"/>
      <c r="CN4010" s="132"/>
      <c r="CO4010" s="137"/>
      <c r="CP4010" s="132"/>
      <c r="CQ4010" s="137"/>
    </row>
    <row r="4011" spans="91:95">
      <c r="CM4011" s="132"/>
      <c r="CN4011" s="132"/>
      <c r="CO4011" s="137"/>
      <c r="CP4011" s="132"/>
      <c r="CQ4011" s="137"/>
    </row>
    <row r="4012" spans="91:95">
      <c r="CM4012" s="132"/>
      <c r="CN4012" s="132"/>
      <c r="CO4012" s="137"/>
      <c r="CP4012" s="132"/>
      <c r="CQ4012" s="137"/>
    </row>
    <row r="4013" spans="91:95">
      <c r="CM4013" s="132"/>
      <c r="CN4013" s="132"/>
      <c r="CO4013" s="137"/>
      <c r="CP4013" s="132"/>
      <c r="CQ4013" s="137"/>
    </row>
    <row r="4014" spans="91:95">
      <c r="CM4014" s="132"/>
      <c r="CN4014" s="132"/>
      <c r="CO4014" s="137"/>
      <c r="CP4014" s="132"/>
      <c r="CQ4014" s="137"/>
    </row>
    <row r="4015" spans="91:95">
      <c r="CM4015" s="132"/>
      <c r="CN4015" s="132"/>
      <c r="CO4015" s="137"/>
      <c r="CP4015" s="132"/>
      <c r="CQ4015" s="137"/>
    </row>
    <row r="4016" spans="91:95">
      <c r="CM4016" s="132"/>
      <c r="CN4016" s="132"/>
      <c r="CO4016" s="137"/>
      <c r="CP4016" s="132"/>
      <c r="CQ4016" s="137"/>
    </row>
    <row r="4017" spans="91:95">
      <c r="CM4017" s="132"/>
      <c r="CN4017" s="132"/>
      <c r="CO4017" s="137"/>
      <c r="CP4017" s="132"/>
      <c r="CQ4017" s="137"/>
    </row>
    <row r="4018" spans="91:95">
      <c r="CM4018" s="132"/>
      <c r="CN4018" s="132"/>
      <c r="CO4018" s="137"/>
      <c r="CP4018" s="132"/>
      <c r="CQ4018" s="137"/>
    </row>
    <row r="4019" spans="91:95">
      <c r="CM4019" s="132"/>
      <c r="CN4019" s="132"/>
      <c r="CO4019" s="137"/>
      <c r="CP4019" s="132"/>
      <c r="CQ4019" s="137"/>
    </row>
    <row r="4020" spans="91:95">
      <c r="CM4020" s="132"/>
      <c r="CN4020" s="132"/>
      <c r="CO4020" s="137"/>
      <c r="CP4020" s="132"/>
      <c r="CQ4020" s="137"/>
    </row>
    <row r="4021" spans="91:95">
      <c r="CM4021" s="132"/>
      <c r="CN4021" s="132"/>
      <c r="CO4021" s="137"/>
      <c r="CP4021" s="132"/>
      <c r="CQ4021" s="137"/>
    </row>
    <row r="4022" spans="91:95">
      <c r="CM4022" s="132"/>
      <c r="CN4022" s="132"/>
      <c r="CO4022" s="137"/>
      <c r="CP4022" s="132"/>
      <c r="CQ4022" s="137"/>
    </row>
    <row r="4023" spans="91:95">
      <c r="CM4023" s="132"/>
      <c r="CN4023" s="132"/>
      <c r="CO4023" s="137"/>
      <c r="CP4023" s="132"/>
      <c r="CQ4023" s="137"/>
    </row>
    <row r="4024" spans="91:95">
      <c r="CM4024" s="132"/>
      <c r="CN4024" s="132"/>
      <c r="CO4024" s="137"/>
      <c r="CP4024" s="132"/>
      <c r="CQ4024" s="137"/>
    </row>
    <row r="4025" spans="91:95">
      <c r="CM4025" s="132"/>
      <c r="CN4025" s="132"/>
      <c r="CO4025" s="137"/>
      <c r="CP4025" s="132"/>
      <c r="CQ4025" s="137"/>
    </row>
    <row r="4026" spans="91:95">
      <c r="CM4026" s="132"/>
      <c r="CN4026" s="132"/>
      <c r="CO4026" s="137"/>
      <c r="CP4026" s="132"/>
      <c r="CQ4026" s="137"/>
    </row>
    <row r="4027" spans="91:95">
      <c r="CM4027" s="132"/>
      <c r="CN4027" s="132"/>
      <c r="CO4027" s="137"/>
      <c r="CP4027" s="132"/>
      <c r="CQ4027" s="137"/>
    </row>
    <row r="4028" spans="91:95">
      <c r="CM4028" s="132"/>
      <c r="CN4028" s="132"/>
      <c r="CO4028" s="137"/>
      <c r="CP4028" s="132"/>
      <c r="CQ4028" s="137"/>
    </row>
    <row r="4029" spans="91:95">
      <c r="CM4029" s="132"/>
      <c r="CN4029" s="132"/>
      <c r="CO4029" s="137"/>
      <c r="CP4029" s="132"/>
      <c r="CQ4029" s="137"/>
    </row>
    <row r="4030" spans="91:95">
      <c r="CM4030" s="132"/>
      <c r="CN4030" s="132"/>
      <c r="CO4030" s="137"/>
      <c r="CP4030" s="132"/>
      <c r="CQ4030" s="137"/>
    </row>
    <row r="4031" spans="91:95">
      <c r="CM4031" s="132"/>
      <c r="CN4031" s="132"/>
      <c r="CO4031" s="137"/>
      <c r="CP4031" s="132"/>
      <c r="CQ4031" s="137"/>
    </row>
    <row r="4032" spans="91:95">
      <c r="CM4032" s="132"/>
      <c r="CN4032" s="132"/>
      <c r="CO4032" s="137"/>
      <c r="CP4032" s="132"/>
      <c r="CQ4032" s="137"/>
    </row>
    <row r="4033" spans="91:95">
      <c r="CM4033" s="132"/>
      <c r="CN4033" s="132"/>
      <c r="CO4033" s="137"/>
      <c r="CP4033" s="132"/>
      <c r="CQ4033" s="137"/>
    </row>
    <row r="4034" spans="91:95">
      <c r="CM4034" s="132"/>
      <c r="CN4034" s="132"/>
      <c r="CO4034" s="137"/>
      <c r="CP4034" s="132"/>
      <c r="CQ4034" s="137"/>
    </row>
    <row r="4035" spans="91:95">
      <c r="CM4035" s="132"/>
      <c r="CN4035" s="132"/>
      <c r="CO4035" s="137"/>
      <c r="CP4035" s="132"/>
      <c r="CQ4035" s="137"/>
    </row>
    <row r="4036" spans="91:95">
      <c r="CM4036" s="132"/>
      <c r="CN4036" s="132"/>
      <c r="CO4036" s="137"/>
      <c r="CP4036" s="132"/>
      <c r="CQ4036" s="137"/>
    </row>
    <row r="4037" spans="91:95">
      <c r="CM4037" s="132"/>
      <c r="CN4037" s="132"/>
      <c r="CO4037" s="137"/>
      <c r="CP4037" s="132"/>
      <c r="CQ4037" s="137"/>
    </row>
    <row r="4038" spans="91:95">
      <c r="CM4038" s="132"/>
      <c r="CN4038" s="132"/>
      <c r="CO4038" s="137"/>
      <c r="CP4038" s="132"/>
      <c r="CQ4038" s="137"/>
    </row>
    <row r="4039" spans="91:95">
      <c r="CM4039" s="132"/>
      <c r="CN4039" s="132"/>
      <c r="CO4039" s="137"/>
      <c r="CP4039" s="132"/>
      <c r="CQ4039" s="137"/>
    </row>
    <row r="4040" spans="91:95">
      <c r="CM4040" s="132"/>
      <c r="CN4040" s="132"/>
      <c r="CO4040" s="137"/>
      <c r="CP4040" s="132"/>
      <c r="CQ4040" s="137"/>
    </row>
    <row r="4041" spans="91:95">
      <c r="CM4041" s="132"/>
      <c r="CN4041" s="132"/>
      <c r="CO4041" s="137"/>
      <c r="CP4041" s="132"/>
      <c r="CQ4041" s="137"/>
    </row>
    <row r="4042" spans="91:95">
      <c r="CM4042" s="132"/>
      <c r="CN4042" s="132"/>
      <c r="CO4042" s="137"/>
      <c r="CP4042" s="132"/>
      <c r="CQ4042" s="137"/>
    </row>
    <row r="4043" spans="91:95">
      <c r="CM4043" s="132"/>
      <c r="CN4043" s="132"/>
      <c r="CO4043" s="137"/>
      <c r="CP4043" s="132"/>
      <c r="CQ4043" s="137"/>
    </row>
    <row r="4044" spans="91:95">
      <c r="CM4044" s="132"/>
      <c r="CN4044" s="132"/>
      <c r="CO4044" s="137"/>
      <c r="CP4044" s="132"/>
      <c r="CQ4044" s="137"/>
    </row>
    <row r="4045" spans="91:95">
      <c r="CM4045" s="132"/>
      <c r="CN4045" s="132"/>
      <c r="CO4045" s="137"/>
      <c r="CP4045" s="132"/>
      <c r="CQ4045" s="137"/>
    </row>
    <row r="4046" spans="91:95">
      <c r="CM4046" s="132"/>
      <c r="CN4046" s="132"/>
      <c r="CO4046" s="137"/>
      <c r="CP4046" s="132"/>
      <c r="CQ4046" s="137"/>
    </row>
    <row r="4047" spans="91:95">
      <c r="CM4047" s="132"/>
      <c r="CN4047" s="132"/>
      <c r="CO4047" s="137"/>
      <c r="CP4047" s="132"/>
      <c r="CQ4047" s="137"/>
    </row>
    <row r="4048" spans="91:95">
      <c r="CM4048" s="132"/>
      <c r="CN4048" s="132"/>
      <c r="CO4048" s="137"/>
      <c r="CP4048" s="132"/>
      <c r="CQ4048" s="137"/>
    </row>
    <row r="4049" spans="91:95">
      <c r="CM4049" s="132"/>
      <c r="CN4049" s="132"/>
      <c r="CO4049" s="137"/>
      <c r="CP4049" s="132"/>
      <c r="CQ4049" s="137"/>
    </row>
    <row r="4050" spans="91:95">
      <c r="CM4050" s="132"/>
      <c r="CN4050" s="132"/>
      <c r="CO4050" s="137"/>
      <c r="CP4050" s="132"/>
      <c r="CQ4050" s="137"/>
    </row>
    <row r="4051" spans="91:95">
      <c r="CM4051" s="132"/>
      <c r="CN4051" s="132"/>
      <c r="CO4051" s="137"/>
      <c r="CP4051" s="132"/>
      <c r="CQ4051" s="137"/>
    </row>
    <row r="4052" spans="91:95">
      <c r="CM4052" s="132"/>
      <c r="CN4052" s="132"/>
      <c r="CO4052" s="137"/>
      <c r="CP4052" s="132"/>
      <c r="CQ4052" s="137"/>
    </row>
    <row r="4053" spans="91:95">
      <c r="CM4053" s="132"/>
      <c r="CN4053" s="132"/>
      <c r="CO4053" s="137"/>
      <c r="CP4053" s="132"/>
      <c r="CQ4053" s="137"/>
    </row>
    <row r="4054" spans="91:95">
      <c r="CM4054" s="132"/>
      <c r="CN4054" s="132"/>
      <c r="CO4054" s="137"/>
      <c r="CP4054" s="132"/>
      <c r="CQ4054" s="137"/>
    </row>
    <row r="4055" spans="91:95">
      <c r="CM4055" s="132"/>
      <c r="CN4055" s="132"/>
      <c r="CO4055" s="137"/>
      <c r="CP4055" s="132"/>
      <c r="CQ4055" s="137"/>
    </row>
    <row r="4056" spans="91:95">
      <c r="CM4056" s="132"/>
      <c r="CN4056" s="132"/>
      <c r="CO4056" s="137"/>
      <c r="CP4056" s="132"/>
      <c r="CQ4056" s="137"/>
    </row>
    <row r="4057" spans="91:95">
      <c r="CM4057" s="132"/>
      <c r="CN4057" s="132"/>
      <c r="CO4057" s="137"/>
      <c r="CP4057" s="132"/>
      <c r="CQ4057" s="137"/>
    </row>
    <row r="4058" spans="91:95">
      <c r="CM4058" s="132"/>
      <c r="CN4058" s="132"/>
      <c r="CO4058" s="137"/>
      <c r="CP4058" s="132"/>
      <c r="CQ4058" s="137"/>
    </row>
    <row r="4059" spans="91:95">
      <c r="CM4059" s="132"/>
      <c r="CN4059" s="132"/>
      <c r="CO4059" s="137"/>
      <c r="CP4059" s="132"/>
      <c r="CQ4059" s="137"/>
    </row>
    <row r="4060" spans="91:95">
      <c r="CM4060" s="132"/>
      <c r="CN4060" s="132"/>
      <c r="CO4060" s="137"/>
      <c r="CP4060" s="132"/>
      <c r="CQ4060" s="137"/>
    </row>
    <row r="4061" spans="91:95">
      <c r="CM4061" s="132"/>
      <c r="CN4061" s="132"/>
      <c r="CO4061" s="137"/>
      <c r="CP4061" s="132"/>
      <c r="CQ4061" s="137"/>
    </row>
    <row r="4062" spans="91:95">
      <c r="CM4062" s="132"/>
      <c r="CN4062" s="132"/>
      <c r="CO4062" s="137"/>
      <c r="CP4062" s="132"/>
      <c r="CQ4062" s="137"/>
    </row>
    <row r="4063" spans="91:95">
      <c r="CM4063" s="132"/>
      <c r="CN4063" s="132"/>
      <c r="CO4063" s="137"/>
      <c r="CP4063" s="132"/>
      <c r="CQ4063" s="137"/>
    </row>
    <row r="4064" spans="91:95">
      <c r="CM4064" s="132"/>
      <c r="CN4064" s="132"/>
      <c r="CO4064" s="137"/>
      <c r="CP4064" s="132"/>
      <c r="CQ4064" s="137"/>
    </row>
    <row r="4065" spans="91:95">
      <c r="CM4065" s="132"/>
      <c r="CN4065" s="132"/>
      <c r="CO4065" s="137"/>
      <c r="CP4065" s="132"/>
      <c r="CQ4065" s="137"/>
    </row>
    <row r="4066" spans="91:95">
      <c r="CM4066" s="132"/>
      <c r="CN4066" s="132"/>
      <c r="CO4066" s="137"/>
      <c r="CP4066" s="132"/>
      <c r="CQ4066" s="137"/>
    </row>
    <row r="4067" spans="91:95">
      <c r="CM4067" s="132"/>
      <c r="CN4067" s="132"/>
      <c r="CO4067" s="137"/>
      <c r="CP4067" s="132"/>
      <c r="CQ4067" s="137"/>
    </row>
    <row r="4068" spans="91:95">
      <c r="CM4068" s="132"/>
      <c r="CN4068" s="132"/>
      <c r="CO4068" s="137"/>
      <c r="CP4068" s="132"/>
      <c r="CQ4068" s="137"/>
    </row>
    <row r="4069" spans="91:95">
      <c r="CM4069" s="132"/>
      <c r="CN4069" s="132"/>
      <c r="CO4069" s="137"/>
      <c r="CP4069" s="132"/>
      <c r="CQ4069" s="137"/>
    </row>
    <row r="4070" spans="91:95">
      <c r="CM4070" s="132"/>
      <c r="CN4070" s="132"/>
      <c r="CO4070" s="137"/>
      <c r="CP4070" s="132"/>
      <c r="CQ4070" s="137"/>
    </row>
    <row r="4071" spans="91:95">
      <c r="CM4071" s="132"/>
      <c r="CN4071" s="132"/>
      <c r="CO4071" s="137"/>
      <c r="CP4071" s="132"/>
      <c r="CQ4071" s="137"/>
    </row>
    <row r="4072" spans="91:95">
      <c r="CM4072" s="132"/>
      <c r="CN4072" s="132"/>
      <c r="CO4072" s="137"/>
      <c r="CP4072" s="132"/>
      <c r="CQ4072" s="137"/>
    </row>
    <row r="4073" spans="91:95">
      <c r="CM4073" s="132"/>
      <c r="CN4073" s="132"/>
      <c r="CO4073" s="137"/>
      <c r="CP4073" s="132"/>
      <c r="CQ4073" s="137"/>
    </row>
    <row r="4074" spans="91:95">
      <c r="CM4074" s="132"/>
      <c r="CN4074" s="132"/>
      <c r="CO4074" s="137"/>
      <c r="CP4074" s="132"/>
      <c r="CQ4074" s="137"/>
    </row>
    <row r="4075" spans="91:95">
      <c r="CM4075" s="132"/>
      <c r="CN4075" s="132"/>
      <c r="CO4075" s="137"/>
      <c r="CP4075" s="132"/>
      <c r="CQ4075" s="137"/>
    </row>
    <row r="4076" spans="91:95">
      <c r="CM4076" s="132"/>
      <c r="CN4076" s="132"/>
      <c r="CO4076" s="137"/>
      <c r="CP4076" s="132"/>
      <c r="CQ4076" s="137"/>
    </row>
    <row r="4077" spans="91:95">
      <c r="CM4077" s="132"/>
      <c r="CN4077" s="132"/>
      <c r="CO4077" s="137"/>
      <c r="CP4077" s="132"/>
      <c r="CQ4077" s="137"/>
    </row>
    <row r="4078" spans="91:95">
      <c r="CM4078" s="132"/>
      <c r="CN4078" s="132"/>
      <c r="CO4078" s="137"/>
      <c r="CP4078" s="132"/>
      <c r="CQ4078" s="137"/>
    </row>
    <row r="4079" spans="91:95">
      <c r="CM4079" s="132"/>
      <c r="CN4079" s="132"/>
      <c r="CO4079" s="137"/>
      <c r="CP4079" s="132"/>
      <c r="CQ4079" s="137"/>
    </row>
    <row r="4080" spans="91:95">
      <c r="CM4080" s="132"/>
      <c r="CN4080" s="132"/>
      <c r="CO4080" s="137"/>
      <c r="CP4080" s="132"/>
      <c r="CQ4080" s="137"/>
    </row>
    <row r="4081" spans="91:95">
      <c r="CM4081" s="132"/>
      <c r="CN4081" s="132"/>
      <c r="CO4081" s="137"/>
      <c r="CP4081" s="132"/>
      <c r="CQ4081" s="137"/>
    </row>
    <row r="4082" spans="91:95">
      <c r="CM4082" s="132"/>
      <c r="CN4082" s="132"/>
      <c r="CO4082" s="137"/>
      <c r="CP4082" s="132"/>
      <c r="CQ4082" s="137"/>
    </row>
    <row r="4083" spans="91:95">
      <c r="CM4083" s="132"/>
      <c r="CN4083" s="132"/>
      <c r="CO4083" s="137"/>
      <c r="CP4083" s="132"/>
      <c r="CQ4083" s="137"/>
    </row>
    <row r="4084" spans="91:95">
      <c r="CM4084" s="132"/>
      <c r="CN4084" s="132"/>
      <c r="CO4084" s="137"/>
      <c r="CP4084" s="132"/>
      <c r="CQ4084" s="137"/>
    </row>
    <row r="4085" spans="91:95">
      <c r="CM4085" s="132"/>
      <c r="CN4085" s="132"/>
      <c r="CO4085" s="137"/>
      <c r="CP4085" s="132"/>
      <c r="CQ4085" s="137"/>
    </row>
    <row r="4086" spans="91:95">
      <c r="CM4086" s="132"/>
      <c r="CN4086" s="132"/>
      <c r="CO4086" s="137"/>
      <c r="CP4086" s="132"/>
      <c r="CQ4086" s="137"/>
    </row>
    <row r="4087" spans="91:95">
      <c r="CM4087" s="132"/>
      <c r="CN4087" s="132"/>
      <c r="CO4087" s="137"/>
      <c r="CP4087" s="132"/>
      <c r="CQ4087" s="137"/>
    </row>
    <row r="4088" spans="91:95">
      <c r="CM4088" s="132"/>
      <c r="CN4088" s="132"/>
      <c r="CO4088" s="137"/>
      <c r="CP4088" s="132"/>
      <c r="CQ4088" s="137"/>
    </row>
    <row r="4089" spans="91:95">
      <c r="CM4089" s="132"/>
      <c r="CN4089" s="132"/>
      <c r="CO4089" s="137"/>
      <c r="CP4089" s="132"/>
      <c r="CQ4089" s="137"/>
    </row>
    <row r="4090" spans="91:95">
      <c r="CM4090" s="132"/>
      <c r="CN4090" s="132"/>
      <c r="CO4090" s="137"/>
      <c r="CP4090" s="132"/>
      <c r="CQ4090" s="137"/>
    </row>
    <row r="4091" spans="91:95">
      <c r="CM4091" s="132"/>
      <c r="CN4091" s="132"/>
      <c r="CO4091" s="137"/>
      <c r="CP4091" s="132"/>
      <c r="CQ4091" s="137"/>
    </row>
    <row r="4092" spans="91:95">
      <c r="CM4092" s="132"/>
      <c r="CN4092" s="132"/>
      <c r="CO4092" s="137"/>
      <c r="CP4092" s="132"/>
      <c r="CQ4092" s="137"/>
    </row>
    <row r="4093" spans="91:95">
      <c r="CM4093" s="132"/>
      <c r="CN4093" s="132"/>
      <c r="CO4093" s="137"/>
      <c r="CP4093" s="132"/>
      <c r="CQ4093" s="137"/>
    </row>
    <row r="4094" spans="91:95">
      <c r="CM4094" s="132"/>
      <c r="CN4094" s="132"/>
      <c r="CO4094" s="137"/>
      <c r="CP4094" s="132"/>
      <c r="CQ4094" s="137"/>
    </row>
    <row r="4095" spans="91:95">
      <c r="CM4095" s="132"/>
      <c r="CN4095" s="132"/>
      <c r="CO4095" s="137"/>
      <c r="CP4095" s="132"/>
      <c r="CQ4095" s="137"/>
    </row>
    <row r="4096" spans="91:95">
      <c r="CM4096" s="132"/>
      <c r="CN4096" s="132"/>
      <c r="CO4096" s="137"/>
      <c r="CP4096" s="132"/>
      <c r="CQ4096" s="137"/>
    </row>
    <row r="4097" spans="91:95">
      <c r="CM4097" s="132"/>
      <c r="CN4097" s="132"/>
      <c r="CO4097" s="137"/>
      <c r="CP4097" s="132"/>
      <c r="CQ4097" s="137"/>
    </row>
    <row r="4098" spans="91:95">
      <c r="CM4098" s="132"/>
      <c r="CN4098" s="132"/>
      <c r="CO4098" s="137"/>
      <c r="CP4098" s="132"/>
      <c r="CQ4098" s="137"/>
    </row>
    <row r="4099" spans="91:95">
      <c r="CM4099" s="132"/>
      <c r="CN4099" s="132"/>
      <c r="CO4099" s="137"/>
      <c r="CP4099" s="132"/>
      <c r="CQ4099" s="137"/>
    </row>
    <row r="4100" spans="91:95">
      <c r="CM4100" s="132"/>
      <c r="CN4100" s="132"/>
      <c r="CO4100" s="137"/>
      <c r="CP4100" s="132"/>
      <c r="CQ4100" s="137"/>
    </row>
    <row r="4101" spans="91:95">
      <c r="CM4101" s="132"/>
      <c r="CN4101" s="132"/>
      <c r="CO4101" s="137"/>
      <c r="CP4101" s="132"/>
      <c r="CQ4101" s="137"/>
    </row>
    <row r="4102" spans="91:95">
      <c r="CM4102" s="132"/>
      <c r="CN4102" s="132"/>
      <c r="CO4102" s="137"/>
      <c r="CP4102" s="132"/>
      <c r="CQ4102" s="137"/>
    </row>
    <row r="4103" spans="91:95">
      <c r="CM4103" s="132"/>
      <c r="CN4103" s="132"/>
      <c r="CO4103" s="137"/>
      <c r="CP4103" s="132"/>
      <c r="CQ4103" s="137"/>
    </row>
    <row r="4104" spans="91:95">
      <c r="CM4104" s="132"/>
      <c r="CN4104" s="132"/>
      <c r="CO4104" s="137"/>
      <c r="CP4104" s="132"/>
      <c r="CQ4104" s="137"/>
    </row>
    <row r="4105" spans="91:95">
      <c r="CM4105" s="132"/>
      <c r="CN4105" s="132"/>
      <c r="CO4105" s="137"/>
      <c r="CP4105" s="132"/>
      <c r="CQ4105" s="137"/>
    </row>
    <row r="4106" spans="91:95">
      <c r="CM4106" s="132"/>
      <c r="CN4106" s="132"/>
      <c r="CO4106" s="137"/>
      <c r="CP4106" s="132"/>
      <c r="CQ4106" s="137"/>
    </row>
    <row r="4107" spans="91:95">
      <c r="CM4107" s="132"/>
      <c r="CN4107" s="132"/>
      <c r="CO4107" s="137"/>
      <c r="CP4107" s="132"/>
      <c r="CQ4107" s="137"/>
    </row>
    <row r="4108" spans="91:95">
      <c r="CM4108" s="132"/>
      <c r="CN4108" s="132"/>
      <c r="CO4108" s="137"/>
      <c r="CP4108" s="132"/>
      <c r="CQ4108" s="137"/>
    </row>
    <row r="4109" spans="91:95">
      <c r="CM4109" s="132"/>
      <c r="CN4109" s="132"/>
      <c r="CO4109" s="137"/>
      <c r="CP4109" s="132"/>
      <c r="CQ4109" s="137"/>
    </row>
    <row r="4110" spans="91:95">
      <c r="CM4110" s="132"/>
      <c r="CN4110" s="132"/>
      <c r="CO4110" s="137"/>
      <c r="CP4110" s="132"/>
      <c r="CQ4110" s="137"/>
    </row>
    <row r="4111" spans="91:95">
      <c r="CM4111" s="132"/>
      <c r="CN4111" s="132"/>
      <c r="CO4111" s="137"/>
      <c r="CP4111" s="132"/>
      <c r="CQ4111" s="137"/>
    </row>
    <row r="4112" spans="91:95">
      <c r="CM4112" s="132"/>
      <c r="CN4112" s="132"/>
      <c r="CO4112" s="137"/>
      <c r="CP4112" s="132"/>
      <c r="CQ4112" s="137"/>
    </row>
    <row r="4113" spans="91:95">
      <c r="CM4113" s="132"/>
      <c r="CN4113" s="132"/>
      <c r="CO4113" s="137"/>
      <c r="CP4113" s="132"/>
      <c r="CQ4113" s="137"/>
    </row>
    <row r="4114" spans="91:95">
      <c r="CM4114" s="132"/>
      <c r="CN4114" s="132"/>
      <c r="CO4114" s="137"/>
      <c r="CP4114" s="132"/>
      <c r="CQ4114" s="137"/>
    </row>
    <row r="4115" spans="91:95">
      <c r="CM4115" s="132"/>
      <c r="CN4115" s="132"/>
      <c r="CO4115" s="137"/>
      <c r="CP4115" s="132"/>
      <c r="CQ4115" s="137"/>
    </row>
    <row r="4116" spans="91:95">
      <c r="CM4116" s="132"/>
      <c r="CN4116" s="132"/>
      <c r="CO4116" s="137"/>
      <c r="CP4116" s="132"/>
      <c r="CQ4116" s="137"/>
    </row>
    <row r="4117" spans="91:95">
      <c r="CM4117" s="132"/>
      <c r="CN4117" s="132"/>
      <c r="CO4117" s="137"/>
      <c r="CP4117" s="132"/>
      <c r="CQ4117" s="137"/>
    </row>
    <row r="4118" spans="91:95">
      <c r="CM4118" s="132"/>
      <c r="CN4118" s="132"/>
      <c r="CO4118" s="137"/>
      <c r="CP4118" s="132"/>
      <c r="CQ4118" s="137"/>
    </row>
    <row r="4119" spans="91:95">
      <c r="CM4119" s="132"/>
      <c r="CN4119" s="132"/>
      <c r="CO4119" s="137"/>
      <c r="CP4119" s="132"/>
      <c r="CQ4119" s="137"/>
    </row>
    <row r="4120" spans="91:95">
      <c r="CM4120" s="132"/>
      <c r="CN4120" s="132"/>
      <c r="CO4120" s="137"/>
      <c r="CP4120" s="132"/>
      <c r="CQ4120" s="137"/>
    </row>
    <row r="4121" spans="91:95">
      <c r="CM4121" s="132"/>
      <c r="CN4121" s="132"/>
      <c r="CO4121" s="137"/>
      <c r="CP4121" s="132"/>
      <c r="CQ4121" s="137"/>
    </row>
    <row r="4122" spans="91:95">
      <c r="CM4122" s="132"/>
      <c r="CN4122" s="132"/>
      <c r="CO4122" s="137"/>
      <c r="CP4122" s="132"/>
      <c r="CQ4122" s="137"/>
    </row>
    <row r="4123" spans="91:95">
      <c r="CM4123" s="132"/>
      <c r="CN4123" s="132"/>
      <c r="CO4123" s="137"/>
      <c r="CP4123" s="132"/>
      <c r="CQ4123" s="137"/>
    </row>
    <row r="4124" spans="91:95">
      <c r="CM4124" s="132"/>
      <c r="CN4124" s="132"/>
      <c r="CO4124" s="137"/>
      <c r="CP4124" s="132"/>
      <c r="CQ4124" s="137"/>
    </row>
    <row r="4125" spans="91:95">
      <c r="CM4125" s="132"/>
      <c r="CN4125" s="132"/>
      <c r="CO4125" s="137"/>
      <c r="CP4125" s="132"/>
      <c r="CQ4125" s="137"/>
    </row>
    <row r="4126" spans="91:95">
      <c r="CM4126" s="132"/>
      <c r="CN4126" s="132"/>
      <c r="CO4126" s="137"/>
      <c r="CP4126" s="132"/>
      <c r="CQ4126" s="137"/>
    </row>
    <row r="4127" spans="91:95">
      <c r="CM4127" s="132"/>
      <c r="CN4127" s="132"/>
      <c r="CO4127" s="137"/>
      <c r="CP4127" s="132"/>
      <c r="CQ4127" s="137"/>
    </row>
    <row r="4128" spans="91:95">
      <c r="CM4128" s="132"/>
      <c r="CN4128" s="132"/>
      <c r="CO4128" s="137"/>
      <c r="CP4128" s="132"/>
      <c r="CQ4128" s="137"/>
    </row>
    <row r="4129" spans="91:95">
      <c r="CM4129" s="132"/>
      <c r="CN4129" s="132"/>
      <c r="CO4129" s="137"/>
      <c r="CP4129" s="132"/>
      <c r="CQ4129" s="137"/>
    </row>
    <row r="4130" spans="91:95">
      <c r="CM4130" s="132"/>
      <c r="CN4130" s="132"/>
      <c r="CO4130" s="137"/>
      <c r="CP4130" s="132"/>
      <c r="CQ4130" s="137"/>
    </row>
    <row r="4131" spans="91:95">
      <c r="CM4131" s="132"/>
      <c r="CN4131" s="132"/>
      <c r="CO4131" s="137"/>
      <c r="CP4131" s="132"/>
      <c r="CQ4131" s="137"/>
    </row>
    <row r="4132" spans="91:95">
      <c r="CM4132" s="132"/>
      <c r="CN4132" s="132"/>
      <c r="CO4132" s="137"/>
      <c r="CP4132" s="132"/>
      <c r="CQ4132" s="137"/>
    </row>
    <row r="4133" spans="91:95">
      <c r="CM4133" s="132"/>
      <c r="CN4133" s="132"/>
      <c r="CO4133" s="137"/>
      <c r="CP4133" s="132"/>
      <c r="CQ4133" s="137"/>
    </row>
    <row r="4134" spans="91:95">
      <c r="CM4134" s="132"/>
      <c r="CN4134" s="132"/>
      <c r="CO4134" s="137"/>
      <c r="CP4134" s="132"/>
      <c r="CQ4134" s="137"/>
    </row>
    <row r="4135" spans="91:95">
      <c r="CM4135" s="132"/>
      <c r="CN4135" s="132"/>
      <c r="CO4135" s="137"/>
      <c r="CP4135" s="132"/>
      <c r="CQ4135" s="137"/>
    </row>
    <row r="4136" spans="91:95">
      <c r="CM4136" s="132"/>
      <c r="CN4136" s="132"/>
      <c r="CO4136" s="137"/>
      <c r="CP4136" s="132"/>
      <c r="CQ4136" s="137"/>
    </row>
    <row r="4137" spans="91:95">
      <c r="CM4137" s="132"/>
      <c r="CN4137" s="132"/>
      <c r="CO4137" s="137"/>
      <c r="CP4137" s="132"/>
      <c r="CQ4137" s="137"/>
    </row>
    <row r="4138" spans="91:95">
      <c r="CM4138" s="132"/>
      <c r="CN4138" s="132"/>
      <c r="CO4138" s="137"/>
      <c r="CP4138" s="132"/>
      <c r="CQ4138" s="137"/>
    </row>
    <row r="4139" spans="91:95">
      <c r="CM4139" s="132"/>
      <c r="CN4139" s="132"/>
      <c r="CO4139" s="137"/>
      <c r="CP4139" s="132"/>
      <c r="CQ4139" s="137"/>
    </row>
    <row r="4140" spans="91:95">
      <c r="CM4140" s="132"/>
      <c r="CN4140" s="132"/>
      <c r="CO4140" s="137"/>
      <c r="CP4140" s="132"/>
      <c r="CQ4140" s="137"/>
    </row>
    <row r="4141" spans="91:95">
      <c r="CM4141" s="132"/>
      <c r="CN4141" s="132"/>
      <c r="CO4141" s="137"/>
      <c r="CP4141" s="132"/>
      <c r="CQ4141" s="137"/>
    </row>
    <row r="4142" spans="91:95">
      <c r="CM4142" s="132"/>
      <c r="CN4142" s="132"/>
      <c r="CO4142" s="137"/>
      <c r="CP4142" s="132"/>
      <c r="CQ4142" s="137"/>
    </row>
    <row r="4143" spans="91:95">
      <c r="CM4143" s="132"/>
      <c r="CN4143" s="132"/>
      <c r="CO4143" s="137"/>
      <c r="CP4143" s="132"/>
      <c r="CQ4143" s="137"/>
    </row>
    <row r="4144" spans="91:95">
      <c r="CM4144" s="132"/>
      <c r="CN4144" s="132"/>
      <c r="CO4144" s="137"/>
      <c r="CP4144" s="132"/>
      <c r="CQ4144" s="137"/>
    </row>
    <row r="4145" spans="91:95">
      <c r="CM4145" s="132"/>
      <c r="CN4145" s="132"/>
      <c r="CO4145" s="137"/>
      <c r="CP4145" s="132"/>
      <c r="CQ4145" s="137"/>
    </row>
    <row r="4146" spans="91:95">
      <c r="CM4146" s="132"/>
      <c r="CN4146" s="132"/>
      <c r="CO4146" s="137"/>
      <c r="CP4146" s="132"/>
      <c r="CQ4146" s="137"/>
    </row>
    <row r="4147" spans="91:95">
      <c r="CM4147" s="132"/>
      <c r="CN4147" s="132"/>
      <c r="CO4147" s="137"/>
      <c r="CP4147" s="132"/>
      <c r="CQ4147" s="137"/>
    </row>
    <row r="4148" spans="91:95">
      <c r="CM4148" s="132"/>
      <c r="CN4148" s="132"/>
      <c r="CO4148" s="137"/>
      <c r="CP4148" s="132"/>
      <c r="CQ4148" s="137"/>
    </row>
    <row r="4149" spans="91:95">
      <c r="CM4149" s="132"/>
      <c r="CN4149" s="132"/>
      <c r="CO4149" s="137"/>
      <c r="CP4149" s="132"/>
      <c r="CQ4149" s="137"/>
    </row>
    <row r="4150" spans="91:95">
      <c r="CM4150" s="132"/>
      <c r="CN4150" s="132"/>
      <c r="CO4150" s="137"/>
      <c r="CP4150" s="132"/>
      <c r="CQ4150" s="137"/>
    </row>
    <row r="4151" spans="91:95">
      <c r="CM4151" s="132"/>
      <c r="CN4151" s="132"/>
      <c r="CO4151" s="137"/>
      <c r="CP4151" s="132"/>
      <c r="CQ4151" s="137"/>
    </row>
    <row r="4152" spans="91:95">
      <c r="CM4152" s="132"/>
      <c r="CN4152" s="132"/>
      <c r="CO4152" s="137"/>
      <c r="CP4152" s="132"/>
      <c r="CQ4152" s="137"/>
    </row>
    <row r="4153" spans="91:95">
      <c r="CM4153" s="132"/>
      <c r="CN4153" s="132"/>
      <c r="CO4153" s="137"/>
      <c r="CP4153" s="132"/>
      <c r="CQ4153" s="137"/>
    </row>
    <row r="4154" spans="91:95">
      <c r="CM4154" s="132"/>
      <c r="CN4154" s="132"/>
      <c r="CO4154" s="137"/>
      <c r="CP4154" s="132"/>
      <c r="CQ4154" s="137"/>
    </row>
    <row r="4155" spans="91:95">
      <c r="CM4155" s="132"/>
      <c r="CN4155" s="132"/>
      <c r="CO4155" s="137"/>
      <c r="CP4155" s="132"/>
      <c r="CQ4155" s="137"/>
    </row>
    <row r="4156" spans="91:95">
      <c r="CM4156" s="132"/>
      <c r="CN4156" s="132"/>
      <c r="CO4156" s="137"/>
      <c r="CP4156" s="132"/>
      <c r="CQ4156" s="137"/>
    </row>
    <row r="4157" spans="91:95">
      <c r="CM4157" s="132"/>
      <c r="CN4157" s="132"/>
      <c r="CO4157" s="137"/>
      <c r="CP4157" s="132"/>
      <c r="CQ4157" s="137"/>
    </row>
    <row r="4158" spans="91:95">
      <c r="CM4158" s="132"/>
      <c r="CN4158" s="132"/>
      <c r="CO4158" s="137"/>
      <c r="CP4158" s="132"/>
      <c r="CQ4158" s="137"/>
    </row>
    <row r="4159" spans="91:95">
      <c r="CM4159" s="132"/>
      <c r="CN4159" s="132"/>
      <c r="CO4159" s="137"/>
      <c r="CP4159" s="132"/>
      <c r="CQ4159" s="137"/>
    </row>
    <row r="4160" spans="91:95">
      <c r="CM4160" s="132"/>
      <c r="CN4160" s="132"/>
      <c r="CO4160" s="137"/>
      <c r="CP4160" s="132"/>
      <c r="CQ4160" s="137"/>
    </row>
    <row r="4161" spans="91:95">
      <c r="CM4161" s="132"/>
      <c r="CN4161" s="132"/>
      <c r="CO4161" s="137"/>
      <c r="CP4161" s="132"/>
      <c r="CQ4161" s="137"/>
    </row>
    <row r="4162" spans="91:95">
      <c r="CM4162" s="132"/>
      <c r="CN4162" s="132"/>
      <c r="CO4162" s="137"/>
      <c r="CP4162" s="132"/>
      <c r="CQ4162" s="137"/>
    </row>
    <row r="4163" spans="91:95">
      <c r="CM4163" s="132"/>
      <c r="CN4163" s="132"/>
      <c r="CO4163" s="137"/>
      <c r="CP4163" s="132"/>
      <c r="CQ4163" s="137"/>
    </row>
    <row r="4164" spans="91:95">
      <c r="CM4164" s="132"/>
      <c r="CN4164" s="132"/>
      <c r="CO4164" s="137"/>
      <c r="CP4164" s="132"/>
      <c r="CQ4164" s="137"/>
    </row>
    <row r="4165" spans="91:95">
      <c r="CM4165" s="132"/>
      <c r="CN4165" s="132"/>
      <c r="CO4165" s="137"/>
      <c r="CP4165" s="132"/>
      <c r="CQ4165" s="137"/>
    </row>
    <row r="4166" spans="91:95">
      <c r="CM4166" s="132"/>
      <c r="CN4166" s="132"/>
      <c r="CO4166" s="137"/>
      <c r="CP4166" s="132"/>
      <c r="CQ4166" s="137"/>
    </row>
    <row r="4167" spans="91:95">
      <c r="CM4167" s="132"/>
      <c r="CN4167" s="132"/>
      <c r="CO4167" s="137"/>
      <c r="CP4167" s="132"/>
      <c r="CQ4167" s="137"/>
    </row>
    <row r="4168" spans="91:95">
      <c r="CM4168" s="132"/>
      <c r="CN4168" s="132"/>
      <c r="CO4168" s="137"/>
      <c r="CP4168" s="132"/>
      <c r="CQ4168" s="137"/>
    </row>
    <row r="4169" spans="91:95">
      <c r="CM4169" s="132"/>
      <c r="CN4169" s="132"/>
      <c r="CO4169" s="137"/>
      <c r="CP4169" s="132"/>
      <c r="CQ4169" s="137"/>
    </row>
    <row r="4170" spans="91:95">
      <c r="CM4170" s="132"/>
      <c r="CN4170" s="132"/>
      <c r="CO4170" s="137"/>
      <c r="CP4170" s="132"/>
      <c r="CQ4170" s="137"/>
    </row>
    <row r="4171" spans="91:95">
      <c r="CM4171" s="132"/>
      <c r="CN4171" s="132"/>
      <c r="CO4171" s="137"/>
      <c r="CP4171" s="132"/>
      <c r="CQ4171" s="137"/>
    </row>
    <row r="4172" spans="91:95">
      <c r="CM4172" s="132"/>
      <c r="CN4172" s="132"/>
      <c r="CO4172" s="137"/>
      <c r="CP4172" s="132"/>
      <c r="CQ4172" s="137"/>
    </row>
    <row r="4173" spans="91:95">
      <c r="CM4173" s="132"/>
      <c r="CN4173" s="132"/>
      <c r="CO4173" s="137"/>
      <c r="CP4173" s="132"/>
      <c r="CQ4173" s="137"/>
    </row>
    <row r="4174" spans="91:95">
      <c r="CM4174" s="132"/>
      <c r="CN4174" s="132"/>
      <c r="CO4174" s="137"/>
      <c r="CP4174" s="132"/>
      <c r="CQ4174" s="137"/>
    </row>
    <row r="4175" spans="91:95">
      <c r="CM4175" s="132"/>
      <c r="CN4175" s="132"/>
      <c r="CO4175" s="137"/>
      <c r="CP4175" s="132"/>
      <c r="CQ4175" s="137"/>
    </row>
    <row r="4176" spans="91:95">
      <c r="CM4176" s="132"/>
      <c r="CN4176" s="132"/>
      <c r="CO4176" s="137"/>
      <c r="CP4176" s="132"/>
      <c r="CQ4176" s="137"/>
    </row>
    <row r="4177" spans="91:95">
      <c r="CM4177" s="132"/>
      <c r="CN4177" s="132"/>
      <c r="CO4177" s="137"/>
      <c r="CP4177" s="132"/>
      <c r="CQ4177" s="137"/>
    </row>
    <row r="4178" spans="91:95">
      <c r="CM4178" s="132"/>
      <c r="CN4178" s="132"/>
      <c r="CO4178" s="137"/>
      <c r="CP4178" s="132"/>
      <c r="CQ4178" s="137"/>
    </row>
    <row r="4179" spans="91:95">
      <c r="CM4179" s="132"/>
      <c r="CN4179" s="132"/>
      <c r="CO4179" s="137"/>
      <c r="CP4179" s="132"/>
      <c r="CQ4179" s="137"/>
    </row>
    <row r="4180" spans="91:95">
      <c r="CM4180" s="132"/>
      <c r="CN4180" s="132"/>
      <c r="CO4180" s="137"/>
      <c r="CP4180" s="132"/>
      <c r="CQ4180" s="137"/>
    </row>
    <row r="4181" spans="91:95">
      <c r="CM4181" s="132"/>
      <c r="CN4181" s="132"/>
      <c r="CO4181" s="137"/>
      <c r="CP4181" s="132"/>
      <c r="CQ4181" s="137"/>
    </row>
    <row r="4182" spans="91:95">
      <c r="CM4182" s="132"/>
      <c r="CN4182" s="132"/>
      <c r="CO4182" s="137"/>
      <c r="CP4182" s="132"/>
      <c r="CQ4182" s="137"/>
    </row>
    <row r="4183" spans="91:95">
      <c r="CM4183" s="132"/>
      <c r="CN4183" s="132"/>
      <c r="CO4183" s="137"/>
      <c r="CP4183" s="132"/>
      <c r="CQ4183" s="137"/>
    </row>
    <row r="4184" spans="91:95">
      <c r="CM4184" s="132"/>
      <c r="CN4184" s="132"/>
      <c r="CO4184" s="137"/>
      <c r="CP4184" s="132"/>
      <c r="CQ4184" s="137"/>
    </row>
    <row r="4185" spans="91:95">
      <c r="CM4185" s="132"/>
      <c r="CN4185" s="132"/>
      <c r="CO4185" s="137"/>
      <c r="CP4185" s="132"/>
      <c r="CQ4185" s="137"/>
    </row>
    <row r="4186" spans="91:95">
      <c r="CM4186" s="132"/>
      <c r="CN4186" s="132"/>
      <c r="CO4186" s="137"/>
      <c r="CP4186" s="132"/>
      <c r="CQ4186" s="137"/>
    </row>
    <row r="4187" spans="91:95">
      <c r="CM4187" s="132"/>
      <c r="CN4187" s="132"/>
      <c r="CO4187" s="137"/>
      <c r="CP4187" s="132"/>
      <c r="CQ4187" s="137"/>
    </row>
    <row r="4188" spans="91:95">
      <c r="CM4188" s="132"/>
      <c r="CN4188" s="132"/>
      <c r="CO4188" s="137"/>
      <c r="CP4188" s="132"/>
      <c r="CQ4188" s="137"/>
    </row>
    <row r="4189" spans="91:95">
      <c r="CM4189" s="132"/>
      <c r="CN4189" s="132"/>
      <c r="CO4189" s="137"/>
      <c r="CP4189" s="132"/>
      <c r="CQ4189" s="137"/>
    </row>
    <row r="4190" spans="91:95">
      <c r="CM4190" s="132"/>
      <c r="CN4190" s="132"/>
      <c r="CO4190" s="137"/>
      <c r="CP4190" s="132"/>
      <c r="CQ4190" s="137"/>
    </row>
    <row r="4191" spans="91:95">
      <c r="CM4191" s="132"/>
      <c r="CN4191" s="132"/>
      <c r="CO4191" s="137"/>
      <c r="CP4191" s="132"/>
      <c r="CQ4191" s="137"/>
    </row>
    <row r="4192" spans="91:95">
      <c r="CM4192" s="132"/>
      <c r="CN4192" s="132"/>
      <c r="CO4192" s="137"/>
      <c r="CP4192" s="132"/>
      <c r="CQ4192" s="137"/>
    </row>
    <row r="4193" spans="91:95">
      <c r="CM4193" s="132"/>
      <c r="CN4193" s="132"/>
      <c r="CO4193" s="137"/>
      <c r="CP4193" s="132"/>
      <c r="CQ4193" s="137"/>
    </row>
    <row r="4194" spans="91:95">
      <c r="CM4194" s="132"/>
      <c r="CN4194" s="132"/>
      <c r="CO4194" s="137"/>
      <c r="CP4194" s="132"/>
      <c r="CQ4194" s="137"/>
    </row>
    <row r="4195" spans="91:95">
      <c r="CM4195" s="132"/>
      <c r="CN4195" s="132"/>
      <c r="CO4195" s="137"/>
      <c r="CP4195" s="132"/>
      <c r="CQ4195" s="137"/>
    </row>
    <row r="4196" spans="91:95">
      <c r="CM4196" s="132"/>
      <c r="CN4196" s="132"/>
      <c r="CO4196" s="137"/>
      <c r="CP4196" s="132"/>
      <c r="CQ4196" s="137"/>
    </row>
    <row r="4197" spans="91:95">
      <c r="CM4197" s="132"/>
      <c r="CN4197" s="132"/>
      <c r="CO4197" s="137"/>
      <c r="CP4197" s="132"/>
      <c r="CQ4197" s="137"/>
    </row>
    <row r="4198" spans="91:95">
      <c r="CM4198" s="132"/>
      <c r="CN4198" s="132"/>
      <c r="CO4198" s="137"/>
      <c r="CP4198" s="132"/>
      <c r="CQ4198" s="137"/>
    </row>
    <row r="4199" spans="91:95">
      <c r="CM4199" s="132"/>
      <c r="CN4199" s="132"/>
      <c r="CO4199" s="137"/>
      <c r="CP4199" s="132"/>
      <c r="CQ4199" s="137"/>
    </row>
    <row r="4200" spans="91:95">
      <c r="CM4200" s="132"/>
      <c r="CN4200" s="132"/>
      <c r="CO4200" s="137"/>
      <c r="CP4200" s="132"/>
      <c r="CQ4200" s="137"/>
    </row>
    <row r="4201" spans="91:95">
      <c r="CM4201" s="132"/>
      <c r="CN4201" s="132"/>
      <c r="CO4201" s="137"/>
      <c r="CP4201" s="132"/>
      <c r="CQ4201" s="137"/>
    </row>
    <row r="4202" spans="91:95">
      <c r="CM4202" s="132"/>
      <c r="CN4202" s="132"/>
      <c r="CO4202" s="137"/>
      <c r="CP4202" s="132"/>
      <c r="CQ4202" s="137"/>
    </row>
    <row r="4203" spans="91:95">
      <c r="CM4203" s="132"/>
      <c r="CN4203" s="132"/>
      <c r="CO4203" s="137"/>
      <c r="CP4203" s="132"/>
      <c r="CQ4203" s="137"/>
    </row>
    <row r="4204" spans="91:95">
      <c r="CM4204" s="132"/>
      <c r="CN4204" s="132"/>
      <c r="CO4204" s="137"/>
      <c r="CP4204" s="132"/>
      <c r="CQ4204" s="137"/>
    </row>
    <row r="4205" spans="91:95">
      <c r="CM4205" s="132"/>
      <c r="CN4205" s="132"/>
      <c r="CO4205" s="137"/>
      <c r="CP4205" s="132"/>
      <c r="CQ4205" s="137"/>
    </row>
    <row r="4206" spans="91:95">
      <c r="CM4206" s="132"/>
      <c r="CN4206" s="132"/>
      <c r="CO4206" s="137"/>
      <c r="CP4206" s="132"/>
      <c r="CQ4206" s="137"/>
    </row>
    <row r="4207" spans="91:95">
      <c r="CM4207" s="132"/>
      <c r="CN4207" s="132"/>
      <c r="CO4207" s="137"/>
      <c r="CP4207" s="132"/>
      <c r="CQ4207" s="137"/>
    </row>
    <row r="4208" spans="91:95">
      <c r="CM4208" s="132"/>
      <c r="CN4208" s="132"/>
      <c r="CO4208" s="137"/>
      <c r="CP4208" s="132"/>
      <c r="CQ4208" s="137"/>
    </row>
    <row r="4209" spans="91:95">
      <c r="CM4209" s="132"/>
      <c r="CN4209" s="132"/>
      <c r="CO4209" s="137"/>
      <c r="CP4209" s="132"/>
      <c r="CQ4209" s="137"/>
    </row>
    <row r="4210" spans="91:95">
      <c r="CM4210" s="132"/>
      <c r="CN4210" s="132"/>
      <c r="CO4210" s="137"/>
      <c r="CP4210" s="132"/>
      <c r="CQ4210" s="137"/>
    </row>
    <row r="4211" spans="91:95">
      <c r="CM4211" s="132"/>
      <c r="CN4211" s="132"/>
      <c r="CO4211" s="137"/>
      <c r="CP4211" s="132"/>
      <c r="CQ4211" s="137"/>
    </row>
    <row r="4212" spans="91:95">
      <c r="CM4212" s="132"/>
      <c r="CN4212" s="132"/>
      <c r="CO4212" s="137"/>
      <c r="CP4212" s="132"/>
      <c r="CQ4212" s="137"/>
    </row>
    <row r="4213" spans="91:95">
      <c r="CM4213" s="132"/>
      <c r="CN4213" s="132"/>
      <c r="CO4213" s="137"/>
      <c r="CP4213" s="132"/>
      <c r="CQ4213" s="137"/>
    </row>
    <row r="4214" spans="91:95">
      <c r="CM4214" s="132"/>
      <c r="CN4214" s="132"/>
      <c r="CO4214" s="137"/>
      <c r="CP4214" s="132"/>
      <c r="CQ4214" s="137"/>
    </row>
    <row r="4215" spans="91:95">
      <c r="CM4215" s="132"/>
      <c r="CN4215" s="132"/>
      <c r="CO4215" s="137"/>
      <c r="CP4215" s="132"/>
      <c r="CQ4215" s="137"/>
    </row>
    <row r="4216" spans="91:95">
      <c r="CM4216" s="132"/>
      <c r="CN4216" s="132"/>
      <c r="CO4216" s="137"/>
      <c r="CP4216" s="132"/>
      <c r="CQ4216" s="137"/>
    </row>
    <row r="4217" spans="91:95">
      <c r="CM4217" s="132"/>
      <c r="CN4217" s="132"/>
      <c r="CO4217" s="137"/>
      <c r="CP4217" s="132"/>
      <c r="CQ4217" s="137"/>
    </row>
    <row r="4218" spans="91:95">
      <c r="CM4218" s="132"/>
      <c r="CN4218" s="132"/>
      <c r="CO4218" s="137"/>
      <c r="CP4218" s="132"/>
      <c r="CQ4218" s="137"/>
    </row>
    <row r="4219" spans="91:95">
      <c r="CM4219" s="132"/>
      <c r="CN4219" s="132"/>
      <c r="CO4219" s="137"/>
      <c r="CP4219" s="132"/>
      <c r="CQ4219" s="137"/>
    </row>
    <row r="4220" spans="91:95">
      <c r="CM4220" s="132"/>
      <c r="CN4220" s="132"/>
      <c r="CO4220" s="137"/>
      <c r="CP4220" s="132"/>
      <c r="CQ4220" s="137"/>
    </row>
    <row r="4221" spans="91:95">
      <c r="CM4221" s="132"/>
      <c r="CN4221" s="132"/>
      <c r="CO4221" s="137"/>
      <c r="CP4221" s="132"/>
      <c r="CQ4221" s="137"/>
    </row>
    <row r="4222" spans="91:95">
      <c r="CM4222" s="132"/>
      <c r="CN4222" s="132"/>
      <c r="CO4222" s="137"/>
      <c r="CP4222" s="132"/>
      <c r="CQ4222" s="137"/>
    </row>
    <row r="4223" spans="91:95">
      <c r="CM4223" s="132"/>
      <c r="CN4223" s="132"/>
      <c r="CO4223" s="137"/>
      <c r="CP4223" s="132"/>
      <c r="CQ4223" s="137"/>
    </row>
    <row r="4224" spans="91:95">
      <c r="CM4224" s="132"/>
      <c r="CN4224" s="132"/>
      <c r="CO4224" s="137"/>
      <c r="CP4224" s="132"/>
      <c r="CQ4224" s="137"/>
    </row>
    <row r="4225" spans="91:95">
      <c r="CM4225" s="132"/>
      <c r="CN4225" s="132"/>
      <c r="CO4225" s="137"/>
      <c r="CP4225" s="132"/>
      <c r="CQ4225" s="137"/>
    </row>
    <row r="4226" spans="91:95">
      <c r="CM4226" s="132"/>
      <c r="CN4226" s="132"/>
      <c r="CO4226" s="137"/>
      <c r="CP4226" s="132"/>
      <c r="CQ4226" s="137"/>
    </row>
    <row r="4227" spans="91:95">
      <c r="CM4227" s="132"/>
      <c r="CN4227" s="132"/>
      <c r="CO4227" s="137"/>
      <c r="CP4227" s="132"/>
      <c r="CQ4227" s="137"/>
    </row>
    <row r="4228" spans="91:95">
      <c r="CM4228" s="132"/>
      <c r="CN4228" s="132"/>
      <c r="CO4228" s="137"/>
      <c r="CP4228" s="132"/>
      <c r="CQ4228" s="137"/>
    </row>
    <row r="4229" spans="91:95">
      <c r="CM4229" s="132"/>
      <c r="CN4229" s="132"/>
      <c r="CO4229" s="137"/>
      <c r="CP4229" s="132"/>
      <c r="CQ4229" s="137"/>
    </row>
    <row r="4230" spans="91:95">
      <c r="CM4230" s="132"/>
      <c r="CN4230" s="132"/>
      <c r="CO4230" s="137"/>
      <c r="CP4230" s="132"/>
      <c r="CQ4230" s="137"/>
    </row>
    <row r="4231" spans="91:95">
      <c r="CM4231" s="132"/>
      <c r="CN4231" s="132"/>
      <c r="CO4231" s="137"/>
      <c r="CP4231" s="132"/>
      <c r="CQ4231" s="137"/>
    </row>
    <row r="4232" spans="91:95">
      <c r="CM4232" s="132"/>
      <c r="CN4232" s="132"/>
      <c r="CO4232" s="137"/>
      <c r="CP4232" s="132"/>
      <c r="CQ4232" s="137"/>
    </row>
    <row r="4233" spans="91:95">
      <c r="CM4233" s="132"/>
      <c r="CN4233" s="132"/>
      <c r="CO4233" s="137"/>
      <c r="CP4233" s="132"/>
      <c r="CQ4233" s="137"/>
    </row>
    <row r="4234" spans="91:95">
      <c r="CM4234" s="132"/>
      <c r="CN4234" s="132"/>
      <c r="CO4234" s="137"/>
      <c r="CP4234" s="132"/>
      <c r="CQ4234" s="137"/>
    </row>
    <row r="4235" spans="91:95">
      <c r="CM4235" s="132"/>
      <c r="CN4235" s="132"/>
      <c r="CO4235" s="137"/>
      <c r="CP4235" s="132"/>
      <c r="CQ4235" s="137"/>
    </row>
    <row r="4236" spans="91:95">
      <c r="CM4236" s="132"/>
      <c r="CN4236" s="132"/>
      <c r="CO4236" s="137"/>
      <c r="CP4236" s="132"/>
      <c r="CQ4236" s="137"/>
    </row>
    <row r="4237" spans="91:95">
      <c r="CM4237" s="132"/>
      <c r="CN4237" s="132"/>
      <c r="CO4237" s="137"/>
      <c r="CP4237" s="132"/>
      <c r="CQ4237" s="137"/>
    </row>
    <row r="4238" spans="91:95">
      <c r="CM4238" s="132"/>
      <c r="CN4238" s="132"/>
      <c r="CO4238" s="137"/>
      <c r="CP4238" s="132"/>
      <c r="CQ4238" s="137"/>
    </row>
    <row r="4239" spans="91:95">
      <c r="CM4239" s="132"/>
      <c r="CN4239" s="132"/>
      <c r="CO4239" s="137"/>
      <c r="CP4239" s="132"/>
      <c r="CQ4239" s="137"/>
    </row>
    <row r="4240" spans="91:95">
      <c r="CM4240" s="132"/>
      <c r="CN4240" s="132"/>
      <c r="CO4240" s="137"/>
      <c r="CP4240" s="132"/>
      <c r="CQ4240" s="137"/>
    </row>
    <row r="4241" spans="91:95">
      <c r="CM4241" s="132"/>
      <c r="CN4241" s="132"/>
      <c r="CO4241" s="137"/>
      <c r="CP4241" s="132"/>
      <c r="CQ4241" s="137"/>
    </row>
    <row r="4242" spans="91:95">
      <c r="CM4242" s="132"/>
      <c r="CN4242" s="132"/>
      <c r="CO4242" s="137"/>
      <c r="CP4242" s="132"/>
      <c r="CQ4242" s="137"/>
    </row>
    <row r="4243" spans="91:95">
      <c r="CM4243" s="132"/>
      <c r="CN4243" s="132"/>
      <c r="CO4243" s="137"/>
      <c r="CP4243" s="132"/>
      <c r="CQ4243" s="137"/>
    </row>
    <row r="4244" spans="91:95">
      <c r="CM4244" s="132"/>
      <c r="CN4244" s="132"/>
      <c r="CO4244" s="137"/>
      <c r="CP4244" s="132"/>
      <c r="CQ4244" s="137"/>
    </row>
    <row r="4245" spans="91:95">
      <c r="CM4245" s="132"/>
      <c r="CN4245" s="132"/>
      <c r="CO4245" s="137"/>
      <c r="CP4245" s="132"/>
      <c r="CQ4245" s="137"/>
    </row>
    <row r="4246" spans="91:95">
      <c r="CM4246" s="132"/>
      <c r="CN4246" s="132"/>
      <c r="CO4246" s="137"/>
      <c r="CP4246" s="132"/>
      <c r="CQ4246" s="137"/>
    </row>
    <row r="4247" spans="91:95">
      <c r="CM4247" s="132"/>
      <c r="CN4247" s="132"/>
      <c r="CO4247" s="137"/>
      <c r="CP4247" s="132"/>
      <c r="CQ4247" s="137"/>
    </row>
    <row r="4248" spans="91:95">
      <c r="CM4248" s="132"/>
      <c r="CN4248" s="132"/>
      <c r="CO4248" s="137"/>
      <c r="CP4248" s="132"/>
      <c r="CQ4248" s="137"/>
    </row>
    <row r="4249" spans="91:95">
      <c r="CM4249" s="132"/>
      <c r="CN4249" s="132"/>
      <c r="CO4249" s="137"/>
      <c r="CP4249" s="132"/>
      <c r="CQ4249" s="137"/>
    </row>
    <row r="4250" spans="91:95">
      <c r="CM4250" s="132"/>
      <c r="CN4250" s="132"/>
      <c r="CO4250" s="137"/>
      <c r="CP4250" s="132"/>
      <c r="CQ4250" s="137"/>
    </row>
    <row r="4251" spans="91:95">
      <c r="CM4251" s="132"/>
      <c r="CN4251" s="132"/>
      <c r="CO4251" s="137"/>
      <c r="CP4251" s="132"/>
      <c r="CQ4251" s="137"/>
    </row>
    <row r="4252" spans="91:95">
      <c r="CM4252" s="132"/>
      <c r="CN4252" s="132"/>
      <c r="CO4252" s="137"/>
      <c r="CP4252" s="132"/>
      <c r="CQ4252" s="137"/>
    </row>
    <row r="4253" spans="91:95">
      <c r="CM4253" s="132"/>
      <c r="CN4253" s="132"/>
      <c r="CO4253" s="137"/>
      <c r="CP4253" s="132"/>
      <c r="CQ4253" s="137"/>
    </row>
    <row r="4254" spans="91:95">
      <c r="CM4254" s="132"/>
      <c r="CN4254" s="132"/>
      <c r="CO4254" s="137"/>
      <c r="CP4254" s="132"/>
      <c r="CQ4254" s="137"/>
    </row>
    <row r="4255" spans="91:95">
      <c r="CM4255" s="132"/>
      <c r="CN4255" s="132"/>
      <c r="CO4255" s="137"/>
      <c r="CP4255" s="132"/>
      <c r="CQ4255" s="137"/>
    </row>
    <row r="4256" spans="91:95">
      <c r="CM4256" s="132"/>
      <c r="CN4256" s="132"/>
      <c r="CO4256" s="137"/>
      <c r="CP4256" s="132"/>
      <c r="CQ4256" s="137"/>
    </row>
    <row r="4257" spans="91:95">
      <c r="CM4257" s="132"/>
      <c r="CN4257" s="132"/>
      <c r="CO4257" s="137"/>
      <c r="CP4257" s="132"/>
      <c r="CQ4257" s="137"/>
    </row>
    <row r="4258" spans="91:95">
      <c r="CM4258" s="132"/>
      <c r="CN4258" s="132"/>
      <c r="CO4258" s="137"/>
      <c r="CP4258" s="132"/>
      <c r="CQ4258" s="137"/>
    </row>
    <row r="4259" spans="91:95">
      <c r="CM4259" s="132"/>
      <c r="CN4259" s="132"/>
      <c r="CO4259" s="137"/>
      <c r="CP4259" s="132"/>
      <c r="CQ4259" s="137"/>
    </row>
    <row r="4260" spans="91:95">
      <c r="CM4260" s="132"/>
      <c r="CN4260" s="132"/>
      <c r="CO4260" s="137"/>
      <c r="CP4260" s="132"/>
      <c r="CQ4260" s="137"/>
    </row>
    <row r="4261" spans="91:95">
      <c r="CM4261" s="132"/>
      <c r="CN4261" s="132"/>
      <c r="CO4261" s="137"/>
      <c r="CP4261" s="132"/>
      <c r="CQ4261" s="137"/>
    </row>
    <row r="4262" spans="91:95">
      <c r="CM4262" s="132"/>
      <c r="CN4262" s="132"/>
      <c r="CO4262" s="137"/>
      <c r="CP4262" s="132"/>
      <c r="CQ4262" s="137"/>
    </row>
    <row r="4263" spans="91:95">
      <c r="CM4263" s="132"/>
      <c r="CN4263" s="132"/>
      <c r="CO4263" s="137"/>
      <c r="CP4263" s="132"/>
      <c r="CQ4263" s="137"/>
    </row>
    <row r="4264" spans="91:95">
      <c r="CM4264" s="132"/>
      <c r="CN4264" s="132"/>
      <c r="CO4264" s="137"/>
      <c r="CP4264" s="132"/>
      <c r="CQ4264" s="137"/>
    </row>
    <row r="4265" spans="91:95">
      <c r="CM4265" s="132"/>
      <c r="CN4265" s="132"/>
      <c r="CO4265" s="137"/>
      <c r="CP4265" s="132"/>
      <c r="CQ4265" s="137"/>
    </row>
    <row r="4266" spans="91:95">
      <c r="CM4266" s="132"/>
      <c r="CN4266" s="132"/>
      <c r="CO4266" s="137"/>
      <c r="CP4266" s="132"/>
      <c r="CQ4266" s="137"/>
    </row>
    <row r="4267" spans="91:95">
      <c r="CM4267" s="132"/>
      <c r="CN4267" s="132"/>
      <c r="CO4267" s="137"/>
      <c r="CP4267" s="132"/>
      <c r="CQ4267" s="137"/>
    </row>
    <row r="4268" spans="91:95">
      <c r="CM4268" s="132"/>
      <c r="CN4268" s="132"/>
      <c r="CO4268" s="137"/>
      <c r="CP4268" s="132"/>
      <c r="CQ4268" s="137"/>
    </row>
    <row r="4269" spans="91:95">
      <c r="CM4269" s="132"/>
      <c r="CN4269" s="132"/>
      <c r="CO4269" s="137"/>
      <c r="CP4269" s="132"/>
      <c r="CQ4269" s="137"/>
    </row>
    <row r="4270" spans="91:95">
      <c r="CM4270" s="132"/>
      <c r="CN4270" s="132"/>
      <c r="CO4270" s="137"/>
      <c r="CP4270" s="132"/>
      <c r="CQ4270" s="137"/>
    </row>
    <row r="4271" spans="91:95">
      <c r="CM4271" s="132"/>
      <c r="CN4271" s="132"/>
      <c r="CO4271" s="137"/>
      <c r="CP4271" s="132"/>
      <c r="CQ4271" s="137"/>
    </row>
    <row r="4272" spans="91:95">
      <c r="CM4272" s="132"/>
      <c r="CN4272" s="132"/>
      <c r="CO4272" s="137"/>
      <c r="CP4272" s="132"/>
      <c r="CQ4272" s="137"/>
    </row>
    <row r="4273" spans="91:95">
      <c r="CM4273" s="132"/>
      <c r="CN4273" s="132"/>
      <c r="CO4273" s="137"/>
      <c r="CP4273" s="132"/>
      <c r="CQ4273" s="137"/>
    </row>
    <row r="4274" spans="91:95">
      <c r="CM4274" s="132"/>
      <c r="CN4274" s="132"/>
      <c r="CO4274" s="137"/>
      <c r="CP4274" s="132"/>
      <c r="CQ4274" s="137"/>
    </row>
    <row r="4275" spans="91:95">
      <c r="CM4275" s="132"/>
      <c r="CN4275" s="132"/>
      <c r="CO4275" s="137"/>
      <c r="CP4275" s="132"/>
      <c r="CQ4275" s="137"/>
    </row>
    <row r="4276" spans="91:95">
      <c r="CM4276" s="132"/>
      <c r="CN4276" s="132"/>
      <c r="CO4276" s="137"/>
      <c r="CP4276" s="132"/>
      <c r="CQ4276" s="137"/>
    </row>
    <row r="4277" spans="91:95">
      <c r="CM4277" s="132"/>
      <c r="CN4277" s="132"/>
      <c r="CO4277" s="137"/>
      <c r="CP4277" s="132"/>
      <c r="CQ4277" s="137"/>
    </row>
    <row r="4278" spans="91:95">
      <c r="CM4278" s="132"/>
      <c r="CN4278" s="132"/>
      <c r="CO4278" s="137"/>
      <c r="CP4278" s="132"/>
      <c r="CQ4278" s="137"/>
    </row>
    <row r="4279" spans="91:95">
      <c r="CM4279" s="132"/>
      <c r="CN4279" s="132"/>
      <c r="CO4279" s="137"/>
      <c r="CP4279" s="132"/>
      <c r="CQ4279" s="137"/>
    </row>
    <row r="4280" spans="91:95">
      <c r="CM4280" s="132"/>
      <c r="CN4280" s="132"/>
      <c r="CO4280" s="137"/>
      <c r="CP4280" s="132"/>
      <c r="CQ4280" s="137"/>
    </row>
    <row r="4281" spans="91:95">
      <c r="CM4281" s="132"/>
      <c r="CN4281" s="132"/>
      <c r="CO4281" s="137"/>
      <c r="CP4281" s="132"/>
      <c r="CQ4281" s="137"/>
    </row>
    <row r="4282" spans="91:95">
      <c r="CM4282" s="132"/>
      <c r="CN4282" s="132"/>
      <c r="CO4282" s="137"/>
      <c r="CP4282" s="132"/>
      <c r="CQ4282" s="137"/>
    </row>
    <row r="4283" spans="91:95">
      <c r="CM4283" s="132"/>
      <c r="CN4283" s="132"/>
      <c r="CO4283" s="137"/>
      <c r="CP4283" s="132"/>
      <c r="CQ4283" s="137"/>
    </row>
    <row r="4284" spans="91:95">
      <c r="CM4284" s="132"/>
      <c r="CN4284" s="132"/>
      <c r="CO4284" s="137"/>
      <c r="CP4284" s="132"/>
      <c r="CQ4284" s="137"/>
    </row>
    <row r="4285" spans="91:95">
      <c r="CM4285" s="132"/>
      <c r="CN4285" s="132"/>
      <c r="CO4285" s="137"/>
      <c r="CP4285" s="132"/>
      <c r="CQ4285" s="137"/>
    </row>
    <row r="4286" spans="91:95">
      <c r="CM4286" s="132"/>
      <c r="CN4286" s="132"/>
      <c r="CO4286" s="137"/>
      <c r="CP4286" s="132"/>
      <c r="CQ4286" s="137"/>
    </row>
    <row r="4287" spans="91:95">
      <c r="CM4287" s="132"/>
      <c r="CN4287" s="132"/>
      <c r="CO4287" s="137"/>
      <c r="CP4287" s="132"/>
      <c r="CQ4287" s="137"/>
    </row>
    <row r="4288" spans="91:95">
      <c r="CM4288" s="132"/>
      <c r="CN4288" s="132"/>
      <c r="CO4288" s="137"/>
      <c r="CP4288" s="132"/>
      <c r="CQ4288" s="137"/>
    </row>
    <row r="4289" spans="91:95">
      <c r="CM4289" s="132"/>
      <c r="CN4289" s="132"/>
      <c r="CO4289" s="137"/>
      <c r="CP4289" s="132"/>
      <c r="CQ4289" s="137"/>
    </row>
    <row r="4290" spans="91:95">
      <c r="CM4290" s="132"/>
      <c r="CN4290" s="132"/>
      <c r="CO4290" s="137"/>
      <c r="CP4290" s="132"/>
      <c r="CQ4290" s="137"/>
    </row>
    <row r="4291" spans="91:95">
      <c r="CM4291" s="132"/>
      <c r="CN4291" s="132"/>
      <c r="CO4291" s="137"/>
      <c r="CP4291" s="132"/>
      <c r="CQ4291" s="137"/>
    </row>
    <row r="4292" spans="91:95">
      <c r="CM4292" s="132"/>
      <c r="CN4292" s="132"/>
      <c r="CO4292" s="137"/>
      <c r="CP4292" s="132"/>
      <c r="CQ4292" s="137"/>
    </row>
    <row r="4293" spans="91:95">
      <c r="CM4293" s="132"/>
      <c r="CN4293" s="132"/>
      <c r="CO4293" s="137"/>
      <c r="CP4293" s="132"/>
      <c r="CQ4293" s="137"/>
    </row>
    <row r="4294" spans="91:95">
      <c r="CM4294" s="132"/>
      <c r="CN4294" s="132"/>
      <c r="CO4294" s="137"/>
      <c r="CP4294" s="132"/>
      <c r="CQ4294" s="137"/>
    </row>
    <row r="4295" spans="91:95">
      <c r="CM4295" s="132"/>
      <c r="CN4295" s="132"/>
      <c r="CO4295" s="137"/>
      <c r="CP4295" s="132"/>
      <c r="CQ4295" s="137"/>
    </row>
    <row r="4296" spans="91:95">
      <c r="CM4296" s="132"/>
      <c r="CN4296" s="132"/>
      <c r="CO4296" s="137"/>
      <c r="CP4296" s="132"/>
      <c r="CQ4296" s="137"/>
    </row>
    <row r="4297" spans="91:95">
      <c r="CM4297" s="132"/>
      <c r="CN4297" s="132"/>
      <c r="CO4297" s="137"/>
      <c r="CP4297" s="132"/>
      <c r="CQ4297" s="137"/>
    </row>
    <row r="4298" spans="91:95">
      <c r="CM4298" s="132"/>
      <c r="CN4298" s="132"/>
      <c r="CO4298" s="137"/>
      <c r="CP4298" s="132"/>
      <c r="CQ4298" s="137"/>
    </row>
    <row r="4299" spans="91:95">
      <c r="CM4299" s="132"/>
      <c r="CN4299" s="132"/>
      <c r="CO4299" s="137"/>
      <c r="CP4299" s="132"/>
      <c r="CQ4299" s="137"/>
    </row>
    <row r="4300" spans="91:95">
      <c r="CM4300" s="132"/>
      <c r="CN4300" s="132"/>
      <c r="CO4300" s="137"/>
      <c r="CP4300" s="132"/>
      <c r="CQ4300" s="137"/>
    </row>
    <row r="4301" spans="91:95">
      <c r="CM4301" s="132"/>
      <c r="CN4301" s="132"/>
      <c r="CO4301" s="137"/>
      <c r="CP4301" s="132"/>
      <c r="CQ4301" s="137"/>
    </row>
    <row r="4302" spans="91:95">
      <c r="CM4302" s="132"/>
      <c r="CN4302" s="132"/>
      <c r="CO4302" s="137"/>
      <c r="CP4302" s="132"/>
      <c r="CQ4302" s="137"/>
    </row>
    <row r="4303" spans="91:95">
      <c r="CM4303" s="132"/>
      <c r="CN4303" s="132"/>
      <c r="CO4303" s="137"/>
      <c r="CP4303" s="132"/>
      <c r="CQ4303" s="137"/>
    </row>
    <row r="4304" spans="91:95">
      <c r="CM4304" s="132"/>
      <c r="CN4304" s="132"/>
      <c r="CO4304" s="137"/>
      <c r="CP4304" s="132"/>
      <c r="CQ4304" s="137"/>
    </row>
    <row r="4305" spans="91:95">
      <c r="CM4305" s="132"/>
      <c r="CN4305" s="132"/>
      <c r="CO4305" s="137"/>
      <c r="CP4305" s="132"/>
      <c r="CQ4305" s="137"/>
    </row>
    <row r="4306" spans="91:95">
      <c r="CM4306" s="132"/>
      <c r="CN4306" s="132"/>
      <c r="CO4306" s="137"/>
      <c r="CP4306" s="132"/>
      <c r="CQ4306" s="137"/>
    </row>
    <row r="4307" spans="91:95">
      <c r="CM4307" s="132"/>
      <c r="CN4307" s="132"/>
      <c r="CO4307" s="137"/>
      <c r="CP4307" s="132"/>
      <c r="CQ4307" s="137"/>
    </row>
    <row r="4308" spans="91:95">
      <c r="CM4308" s="132"/>
      <c r="CN4308" s="132"/>
      <c r="CO4308" s="137"/>
      <c r="CP4308" s="132"/>
      <c r="CQ4308" s="137"/>
    </row>
    <row r="4309" spans="91:95">
      <c r="CM4309" s="132"/>
      <c r="CN4309" s="132"/>
      <c r="CO4309" s="137"/>
      <c r="CP4309" s="132"/>
      <c r="CQ4309" s="137"/>
    </row>
    <row r="4310" spans="91:95">
      <c r="CM4310" s="132"/>
      <c r="CN4310" s="132"/>
      <c r="CO4310" s="137"/>
      <c r="CP4310" s="132"/>
      <c r="CQ4310" s="137"/>
    </row>
    <row r="4311" spans="91:95">
      <c r="CM4311" s="132"/>
      <c r="CN4311" s="132"/>
      <c r="CO4311" s="137"/>
      <c r="CP4311" s="132"/>
      <c r="CQ4311" s="137"/>
    </row>
    <row r="4312" spans="91:95">
      <c r="CM4312" s="132"/>
      <c r="CN4312" s="132"/>
      <c r="CO4312" s="137"/>
      <c r="CP4312" s="132"/>
      <c r="CQ4312" s="137"/>
    </row>
    <row r="4313" spans="91:95">
      <c r="CM4313" s="132"/>
      <c r="CN4313" s="132"/>
      <c r="CO4313" s="137"/>
      <c r="CP4313" s="132"/>
      <c r="CQ4313" s="137"/>
    </row>
    <row r="4314" spans="91:95">
      <c r="CM4314" s="132"/>
      <c r="CN4314" s="132"/>
      <c r="CO4314" s="137"/>
      <c r="CP4314" s="132"/>
      <c r="CQ4314" s="137"/>
    </row>
    <row r="4315" spans="91:95">
      <c r="CM4315" s="132"/>
      <c r="CN4315" s="132"/>
      <c r="CO4315" s="137"/>
      <c r="CP4315" s="132"/>
      <c r="CQ4315" s="137"/>
    </row>
    <row r="4316" spans="91:95">
      <c r="CM4316" s="132"/>
      <c r="CN4316" s="132"/>
      <c r="CO4316" s="137"/>
      <c r="CP4316" s="132"/>
      <c r="CQ4316" s="137"/>
    </row>
    <row r="4317" spans="91:95">
      <c r="CM4317" s="132"/>
      <c r="CN4317" s="132"/>
      <c r="CO4317" s="137"/>
      <c r="CP4317" s="132"/>
      <c r="CQ4317" s="137"/>
    </row>
    <row r="4318" spans="91:95">
      <c r="CM4318" s="132"/>
      <c r="CN4318" s="132"/>
      <c r="CO4318" s="137"/>
      <c r="CP4318" s="132"/>
      <c r="CQ4318" s="137"/>
    </row>
    <row r="4319" spans="91:95">
      <c r="CM4319" s="132"/>
      <c r="CN4319" s="132"/>
      <c r="CO4319" s="137"/>
      <c r="CP4319" s="132"/>
      <c r="CQ4319" s="137"/>
    </row>
    <row r="4320" spans="91:95">
      <c r="CM4320" s="132"/>
      <c r="CN4320" s="132"/>
      <c r="CO4320" s="137"/>
      <c r="CP4320" s="132"/>
      <c r="CQ4320" s="137"/>
    </row>
    <row r="4321" spans="91:95">
      <c r="CM4321" s="132"/>
      <c r="CN4321" s="132"/>
      <c r="CO4321" s="137"/>
      <c r="CP4321" s="132"/>
      <c r="CQ4321" s="137"/>
    </row>
    <row r="4322" spans="91:95">
      <c r="CM4322" s="132"/>
      <c r="CN4322" s="132"/>
      <c r="CO4322" s="137"/>
      <c r="CP4322" s="132"/>
      <c r="CQ4322" s="137"/>
    </row>
    <row r="4323" spans="91:95">
      <c r="CM4323" s="132"/>
      <c r="CN4323" s="132"/>
      <c r="CO4323" s="137"/>
      <c r="CP4323" s="132"/>
      <c r="CQ4323" s="137"/>
    </row>
    <row r="4324" spans="91:95">
      <c r="CM4324" s="132"/>
      <c r="CN4324" s="132"/>
      <c r="CO4324" s="137"/>
      <c r="CP4324" s="132"/>
      <c r="CQ4324" s="137"/>
    </row>
    <row r="4325" spans="91:95">
      <c r="CM4325" s="132"/>
      <c r="CN4325" s="132"/>
      <c r="CO4325" s="137"/>
      <c r="CP4325" s="132"/>
      <c r="CQ4325" s="137"/>
    </row>
    <row r="4326" spans="91:95">
      <c r="CM4326" s="132"/>
      <c r="CN4326" s="132"/>
      <c r="CO4326" s="137"/>
      <c r="CP4326" s="132"/>
      <c r="CQ4326" s="137"/>
    </row>
    <row r="4327" spans="91:95">
      <c r="CM4327" s="132"/>
      <c r="CN4327" s="132"/>
      <c r="CO4327" s="137"/>
      <c r="CP4327" s="132"/>
      <c r="CQ4327" s="137"/>
    </row>
    <row r="4328" spans="91:95">
      <c r="CM4328" s="132"/>
      <c r="CN4328" s="132"/>
      <c r="CO4328" s="137"/>
      <c r="CP4328" s="132"/>
      <c r="CQ4328" s="137"/>
    </row>
    <row r="4329" spans="91:95">
      <c r="CM4329" s="132"/>
      <c r="CN4329" s="132"/>
      <c r="CO4329" s="137"/>
      <c r="CP4329" s="132"/>
      <c r="CQ4329" s="137"/>
    </row>
    <row r="4330" spans="91:95">
      <c r="CM4330" s="132"/>
      <c r="CN4330" s="132"/>
      <c r="CO4330" s="137"/>
      <c r="CP4330" s="132"/>
      <c r="CQ4330" s="137"/>
    </row>
    <row r="4331" spans="91:95">
      <c r="CM4331" s="132"/>
      <c r="CN4331" s="132"/>
      <c r="CO4331" s="137"/>
      <c r="CP4331" s="132"/>
      <c r="CQ4331" s="137"/>
    </row>
    <row r="4332" spans="91:95">
      <c r="CM4332" s="132"/>
      <c r="CN4332" s="132"/>
      <c r="CO4332" s="137"/>
      <c r="CP4332" s="132"/>
      <c r="CQ4332" s="137"/>
    </row>
    <row r="4333" spans="91:95">
      <c r="CM4333" s="132"/>
      <c r="CN4333" s="132"/>
      <c r="CO4333" s="137"/>
      <c r="CP4333" s="132"/>
      <c r="CQ4333" s="137"/>
    </row>
    <row r="4334" spans="91:95">
      <c r="CM4334" s="132"/>
      <c r="CN4334" s="132"/>
      <c r="CO4334" s="137"/>
      <c r="CP4334" s="132"/>
      <c r="CQ4334" s="137"/>
    </row>
    <row r="4335" spans="91:95">
      <c r="CM4335" s="132"/>
      <c r="CN4335" s="132"/>
      <c r="CO4335" s="137"/>
      <c r="CP4335" s="132"/>
      <c r="CQ4335" s="137"/>
    </row>
    <row r="4336" spans="91:95">
      <c r="CM4336" s="132"/>
      <c r="CN4336" s="132"/>
      <c r="CO4336" s="137"/>
      <c r="CP4336" s="132"/>
      <c r="CQ4336" s="137"/>
    </row>
    <row r="4337" spans="91:95">
      <c r="CM4337" s="132"/>
      <c r="CN4337" s="132"/>
      <c r="CO4337" s="137"/>
      <c r="CP4337" s="132"/>
      <c r="CQ4337" s="137"/>
    </row>
    <row r="4338" spans="91:95">
      <c r="CM4338" s="132"/>
      <c r="CN4338" s="132"/>
      <c r="CO4338" s="137"/>
      <c r="CP4338" s="132"/>
      <c r="CQ4338" s="137"/>
    </row>
    <row r="4339" spans="91:95">
      <c r="CM4339" s="132"/>
      <c r="CN4339" s="132"/>
      <c r="CO4339" s="137"/>
      <c r="CP4339" s="132"/>
      <c r="CQ4339" s="137"/>
    </row>
    <row r="4340" spans="91:95">
      <c r="CM4340" s="132"/>
      <c r="CN4340" s="132"/>
      <c r="CO4340" s="137"/>
      <c r="CP4340" s="132"/>
      <c r="CQ4340" s="137"/>
    </row>
    <row r="4341" spans="91:95">
      <c r="CM4341" s="132"/>
      <c r="CN4341" s="132"/>
      <c r="CO4341" s="137"/>
      <c r="CP4341" s="132"/>
      <c r="CQ4341" s="137"/>
    </row>
    <row r="4342" spans="91:95">
      <c r="CM4342" s="132"/>
      <c r="CN4342" s="132"/>
      <c r="CO4342" s="137"/>
      <c r="CP4342" s="132"/>
      <c r="CQ4342" s="137"/>
    </row>
    <row r="4343" spans="91:95">
      <c r="CM4343" s="132"/>
      <c r="CN4343" s="132"/>
      <c r="CO4343" s="137"/>
      <c r="CP4343" s="132"/>
      <c r="CQ4343" s="137"/>
    </row>
    <row r="4344" spans="91:95">
      <c r="CM4344" s="132"/>
      <c r="CN4344" s="132"/>
      <c r="CO4344" s="137"/>
      <c r="CP4344" s="132"/>
      <c r="CQ4344" s="137"/>
    </row>
    <row r="4345" spans="91:95">
      <c r="CM4345" s="132"/>
      <c r="CN4345" s="132"/>
      <c r="CO4345" s="137"/>
      <c r="CP4345" s="132"/>
      <c r="CQ4345" s="137"/>
    </row>
    <row r="4346" spans="91:95">
      <c r="CM4346" s="132"/>
      <c r="CN4346" s="132"/>
      <c r="CO4346" s="137"/>
      <c r="CP4346" s="132"/>
      <c r="CQ4346" s="137"/>
    </row>
    <row r="4347" spans="91:95">
      <c r="CM4347" s="132"/>
      <c r="CN4347" s="132"/>
      <c r="CO4347" s="137"/>
      <c r="CP4347" s="132"/>
      <c r="CQ4347" s="137"/>
    </row>
    <row r="4348" spans="91:95">
      <c r="CM4348" s="132"/>
      <c r="CN4348" s="132"/>
      <c r="CO4348" s="137"/>
      <c r="CP4348" s="132"/>
      <c r="CQ4348" s="137"/>
    </row>
    <row r="4349" spans="91:95">
      <c r="CM4349" s="132"/>
      <c r="CN4349" s="132"/>
      <c r="CO4349" s="137"/>
      <c r="CP4349" s="132"/>
      <c r="CQ4349" s="137"/>
    </row>
    <row r="4350" spans="91:95">
      <c r="CM4350" s="132"/>
      <c r="CN4350" s="132"/>
      <c r="CO4350" s="137"/>
      <c r="CP4350" s="132"/>
      <c r="CQ4350" s="137"/>
    </row>
    <row r="4351" spans="91:95">
      <c r="CM4351" s="132"/>
      <c r="CN4351" s="132"/>
      <c r="CO4351" s="137"/>
      <c r="CP4351" s="132"/>
      <c r="CQ4351" s="137"/>
    </row>
    <row r="4352" spans="91:95">
      <c r="CM4352" s="132"/>
      <c r="CN4352" s="132"/>
      <c r="CO4352" s="137"/>
      <c r="CP4352" s="132"/>
      <c r="CQ4352" s="137"/>
    </row>
    <row r="4353" spans="91:95">
      <c r="CM4353" s="132"/>
      <c r="CN4353" s="132"/>
      <c r="CO4353" s="137"/>
      <c r="CP4353" s="132"/>
      <c r="CQ4353" s="137"/>
    </row>
    <row r="4354" spans="91:95">
      <c r="CM4354" s="132"/>
      <c r="CN4354" s="132"/>
      <c r="CO4354" s="137"/>
      <c r="CP4354" s="132"/>
      <c r="CQ4354" s="137"/>
    </row>
    <row r="4355" spans="91:95">
      <c r="CM4355" s="132"/>
      <c r="CN4355" s="132"/>
      <c r="CO4355" s="137"/>
      <c r="CP4355" s="132"/>
      <c r="CQ4355" s="137"/>
    </row>
    <row r="4356" spans="91:95">
      <c r="CM4356" s="132"/>
      <c r="CN4356" s="132"/>
      <c r="CO4356" s="137"/>
      <c r="CP4356" s="132"/>
      <c r="CQ4356" s="137"/>
    </row>
    <row r="4357" spans="91:95">
      <c r="CM4357" s="132"/>
      <c r="CN4357" s="132"/>
      <c r="CO4357" s="137"/>
      <c r="CP4357" s="132"/>
      <c r="CQ4357" s="137"/>
    </row>
    <row r="4358" spans="91:95">
      <c r="CM4358" s="132"/>
      <c r="CN4358" s="132"/>
      <c r="CO4358" s="137"/>
      <c r="CP4358" s="132"/>
      <c r="CQ4358" s="137"/>
    </row>
    <row r="4359" spans="91:95">
      <c r="CM4359" s="132"/>
      <c r="CN4359" s="132"/>
      <c r="CO4359" s="137"/>
      <c r="CP4359" s="132"/>
      <c r="CQ4359" s="137"/>
    </row>
    <row r="4360" spans="91:95">
      <c r="CM4360" s="132"/>
      <c r="CN4360" s="132"/>
      <c r="CO4360" s="137"/>
      <c r="CP4360" s="132"/>
      <c r="CQ4360" s="137"/>
    </row>
    <row r="4361" spans="91:95">
      <c r="CM4361" s="132"/>
      <c r="CN4361" s="132"/>
      <c r="CO4361" s="137"/>
      <c r="CP4361" s="132"/>
      <c r="CQ4361" s="137"/>
    </row>
    <row r="4362" spans="91:95">
      <c r="CM4362" s="132"/>
      <c r="CN4362" s="132"/>
      <c r="CO4362" s="137"/>
      <c r="CP4362" s="132"/>
      <c r="CQ4362" s="137"/>
    </row>
    <row r="4363" spans="91:95">
      <c r="CM4363" s="132"/>
      <c r="CN4363" s="132"/>
      <c r="CO4363" s="137"/>
      <c r="CP4363" s="132"/>
      <c r="CQ4363" s="137"/>
    </row>
    <row r="4364" spans="91:95">
      <c r="CM4364" s="132"/>
      <c r="CN4364" s="132"/>
      <c r="CO4364" s="137"/>
      <c r="CP4364" s="132"/>
      <c r="CQ4364" s="137"/>
    </row>
    <row r="4365" spans="91:95">
      <c r="CM4365" s="132"/>
      <c r="CN4365" s="132"/>
      <c r="CO4365" s="137"/>
      <c r="CP4365" s="132"/>
      <c r="CQ4365" s="137"/>
    </row>
    <row r="4366" spans="91:95">
      <c r="CM4366" s="132"/>
      <c r="CN4366" s="132"/>
      <c r="CO4366" s="137"/>
      <c r="CP4366" s="132"/>
      <c r="CQ4366" s="137"/>
    </row>
    <row r="4367" spans="91:95">
      <c r="CM4367" s="132"/>
      <c r="CN4367" s="132"/>
      <c r="CO4367" s="137"/>
      <c r="CP4367" s="132"/>
      <c r="CQ4367" s="137"/>
    </row>
    <row r="4368" spans="91:95">
      <c r="CM4368" s="132"/>
      <c r="CN4368" s="132"/>
      <c r="CO4368" s="137"/>
      <c r="CP4368" s="132"/>
      <c r="CQ4368" s="137"/>
    </row>
    <row r="4369" spans="91:95">
      <c r="CM4369" s="132"/>
      <c r="CN4369" s="132"/>
      <c r="CO4369" s="137"/>
      <c r="CP4369" s="132"/>
      <c r="CQ4369" s="137"/>
    </row>
    <row r="4370" spans="91:95">
      <c r="CM4370" s="132"/>
      <c r="CN4370" s="132"/>
      <c r="CO4370" s="137"/>
      <c r="CP4370" s="132"/>
      <c r="CQ4370" s="137"/>
    </row>
    <row r="4371" spans="91:95">
      <c r="CM4371" s="132"/>
      <c r="CN4371" s="132"/>
      <c r="CO4371" s="137"/>
      <c r="CP4371" s="132"/>
      <c r="CQ4371" s="137"/>
    </row>
    <row r="4372" spans="91:95">
      <c r="CM4372" s="132"/>
      <c r="CN4372" s="132"/>
      <c r="CO4372" s="137"/>
      <c r="CP4372" s="132"/>
      <c r="CQ4372" s="137"/>
    </row>
    <row r="4373" spans="91:95">
      <c r="CM4373" s="132"/>
      <c r="CN4373" s="132"/>
      <c r="CO4373" s="137"/>
      <c r="CP4373" s="132"/>
      <c r="CQ4373" s="137"/>
    </row>
    <row r="4374" spans="91:95">
      <c r="CM4374" s="132"/>
      <c r="CN4374" s="132"/>
      <c r="CO4374" s="137"/>
      <c r="CP4374" s="132"/>
      <c r="CQ4374" s="137"/>
    </row>
    <row r="4375" spans="91:95">
      <c r="CM4375" s="132"/>
      <c r="CN4375" s="132"/>
      <c r="CO4375" s="137"/>
      <c r="CP4375" s="132"/>
      <c r="CQ4375" s="137"/>
    </row>
    <row r="4376" spans="91:95">
      <c r="CM4376" s="132"/>
      <c r="CN4376" s="132"/>
      <c r="CO4376" s="137"/>
      <c r="CP4376" s="132"/>
      <c r="CQ4376" s="137"/>
    </row>
    <row r="4377" spans="91:95">
      <c r="CM4377" s="132"/>
      <c r="CN4377" s="132"/>
      <c r="CO4377" s="137"/>
      <c r="CP4377" s="132"/>
      <c r="CQ4377" s="137"/>
    </row>
    <row r="4378" spans="91:95">
      <c r="CM4378" s="132"/>
      <c r="CN4378" s="132"/>
      <c r="CO4378" s="137"/>
      <c r="CP4378" s="132"/>
      <c r="CQ4378" s="137"/>
    </row>
    <row r="4379" spans="91:95">
      <c r="CM4379" s="132"/>
      <c r="CN4379" s="132"/>
      <c r="CO4379" s="137"/>
      <c r="CP4379" s="132"/>
      <c r="CQ4379" s="137"/>
    </row>
    <row r="4380" spans="91:95">
      <c r="CM4380" s="132"/>
      <c r="CN4380" s="132"/>
      <c r="CO4380" s="137"/>
      <c r="CP4380" s="132"/>
      <c r="CQ4380" s="137"/>
    </row>
    <row r="4381" spans="91:95">
      <c r="CM4381" s="132"/>
      <c r="CN4381" s="132"/>
      <c r="CO4381" s="137"/>
      <c r="CP4381" s="132"/>
      <c r="CQ4381" s="137"/>
    </row>
    <row r="4382" spans="91:95">
      <c r="CM4382" s="132"/>
      <c r="CN4382" s="132"/>
      <c r="CO4382" s="137"/>
      <c r="CP4382" s="132"/>
      <c r="CQ4382" s="137"/>
    </row>
    <row r="4383" spans="91:95">
      <c r="CM4383" s="132"/>
      <c r="CN4383" s="132"/>
      <c r="CO4383" s="137"/>
      <c r="CP4383" s="132"/>
      <c r="CQ4383" s="137"/>
    </row>
    <row r="4384" spans="91:95">
      <c r="CM4384" s="132"/>
      <c r="CN4384" s="132"/>
      <c r="CO4384" s="137"/>
      <c r="CP4384" s="132"/>
      <c r="CQ4384" s="137"/>
    </row>
    <row r="4385" spans="91:95">
      <c r="CM4385" s="132"/>
      <c r="CN4385" s="132"/>
      <c r="CO4385" s="137"/>
      <c r="CP4385" s="132"/>
      <c r="CQ4385" s="137"/>
    </row>
    <row r="4386" spans="91:95">
      <c r="CM4386" s="132"/>
      <c r="CN4386" s="132"/>
      <c r="CO4386" s="137"/>
      <c r="CP4386" s="132"/>
      <c r="CQ4386" s="137"/>
    </row>
    <row r="4387" spans="91:95">
      <c r="CM4387" s="132"/>
      <c r="CN4387" s="132"/>
      <c r="CO4387" s="137"/>
      <c r="CP4387" s="132"/>
      <c r="CQ4387" s="137"/>
    </row>
    <row r="4388" spans="91:95">
      <c r="CM4388" s="132"/>
      <c r="CN4388" s="132"/>
      <c r="CO4388" s="137"/>
      <c r="CP4388" s="132"/>
      <c r="CQ4388" s="137"/>
    </row>
    <row r="4389" spans="91:95">
      <c r="CM4389" s="132"/>
      <c r="CN4389" s="132"/>
      <c r="CO4389" s="137"/>
      <c r="CP4389" s="132"/>
      <c r="CQ4389" s="137"/>
    </row>
    <row r="4390" spans="91:95">
      <c r="CM4390" s="132"/>
      <c r="CN4390" s="132"/>
      <c r="CO4390" s="137"/>
      <c r="CP4390" s="132"/>
      <c r="CQ4390" s="137"/>
    </row>
    <row r="4391" spans="91:95">
      <c r="CM4391" s="132"/>
      <c r="CN4391" s="132"/>
      <c r="CO4391" s="137"/>
      <c r="CP4391" s="132"/>
      <c r="CQ4391" s="137"/>
    </row>
    <row r="4392" spans="91:95">
      <c r="CM4392" s="132"/>
      <c r="CN4392" s="132"/>
      <c r="CO4392" s="137"/>
      <c r="CP4392" s="132"/>
      <c r="CQ4392" s="137"/>
    </row>
    <row r="4393" spans="91:95">
      <c r="CM4393" s="132"/>
      <c r="CN4393" s="132"/>
      <c r="CO4393" s="137"/>
      <c r="CP4393" s="132"/>
      <c r="CQ4393" s="137"/>
    </row>
    <row r="4394" spans="91:95">
      <c r="CM4394" s="132"/>
      <c r="CN4394" s="132"/>
      <c r="CO4394" s="137"/>
      <c r="CP4394" s="132"/>
      <c r="CQ4394" s="137"/>
    </row>
    <row r="4395" spans="91:95">
      <c r="CM4395" s="132"/>
      <c r="CN4395" s="132"/>
      <c r="CO4395" s="137"/>
      <c r="CP4395" s="132"/>
      <c r="CQ4395" s="137"/>
    </row>
    <row r="4396" spans="91:95">
      <c r="CM4396" s="132"/>
      <c r="CN4396" s="132"/>
      <c r="CO4396" s="137"/>
      <c r="CP4396" s="132"/>
      <c r="CQ4396" s="137"/>
    </row>
    <row r="4397" spans="91:95">
      <c r="CM4397" s="132"/>
      <c r="CN4397" s="132"/>
      <c r="CO4397" s="137"/>
      <c r="CP4397" s="132"/>
      <c r="CQ4397" s="137"/>
    </row>
    <row r="4398" spans="91:95">
      <c r="CM4398" s="132"/>
      <c r="CN4398" s="132"/>
      <c r="CO4398" s="137"/>
      <c r="CP4398" s="132"/>
      <c r="CQ4398" s="137"/>
    </row>
    <row r="4399" spans="91:95">
      <c r="CM4399" s="132"/>
      <c r="CN4399" s="132"/>
      <c r="CO4399" s="137"/>
      <c r="CP4399" s="132"/>
      <c r="CQ4399" s="137"/>
    </row>
    <row r="4400" spans="91:95">
      <c r="CM4400" s="132"/>
      <c r="CN4400" s="132"/>
      <c r="CO4400" s="137"/>
      <c r="CP4400" s="132"/>
      <c r="CQ4400" s="137"/>
    </row>
    <row r="4401" spans="91:95">
      <c r="CM4401" s="132"/>
      <c r="CN4401" s="132"/>
      <c r="CO4401" s="137"/>
      <c r="CP4401" s="132"/>
      <c r="CQ4401" s="137"/>
    </row>
    <row r="4402" spans="91:95">
      <c r="CM4402" s="132"/>
      <c r="CN4402" s="132"/>
      <c r="CO4402" s="137"/>
      <c r="CP4402" s="132"/>
      <c r="CQ4402" s="137"/>
    </row>
    <row r="4403" spans="91:95">
      <c r="CM4403" s="132"/>
      <c r="CN4403" s="132"/>
      <c r="CO4403" s="137"/>
      <c r="CP4403" s="132"/>
      <c r="CQ4403" s="137"/>
    </row>
    <row r="4404" spans="91:95">
      <c r="CM4404" s="132"/>
      <c r="CN4404" s="132"/>
      <c r="CO4404" s="137"/>
      <c r="CP4404" s="132"/>
      <c r="CQ4404" s="137"/>
    </row>
    <row r="4405" spans="91:95">
      <c r="CM4405" s="132"/>
      <c r="CN4405" s="132"/>
      <c r="CO4405" s="137"/>
      <c r="CP4405" s="132"/>
      <c r="CQ4405" s="137"/>
    </row>
    <row r="4406" spans="91:95">
      <c r="CM4406" s="132"/>
      <c r="CN4406" s="132"/>
      <c r="CO4406" s="137"/>
      <c r="CP4406" s="132"/>
      <c r="CQ4406" s="137"/>
    </row>
    <row r="4407" spans="91:95">
      <c r="CM4407" s="132"/>
      <c r="CN4407" s="132"/>
      <c r="CO4407" s="137"/>
      <c r="CP4407" s="132"/>
      <c r="CQ4407" s="137"/>
    </row>
    <row r="4408" spans="91:95">
      <c r="CM4408" s="132"/>
      <c r="CN4408" s="132"/>
      <c r="CO4408" s="137"/>
      <c r="CP4408" s="132"/>
      <c r="CQ4408" s="137"/>
    </row>
    <row r="4409" spans="91:95">
      <c r="CM4409" s="132"/>
      <c r="CN4409" s="132"/>
      <c r="CO4409" s="137"/>
      <c r="CP4409" s="132"/>
      <c r="CQ4409" s="137"/>
    </row>
    <row r="4410" spans="91:95">
      <c r="CM4410" s="132"/>
      <c r="CN4410" s="132"/>
      <c r="CO4410" s="137"/>
      <c r="CP4410" s="132"/>
      <c r="CQ4410" s="137"/>
    </row>
    <row r="4411" spans="91:95">
      <c r="CM4411" s="132"/>
      <c r="CN4411" s="132"/>
      <c r="CO4411" s="137"/>
      <c r="CP4411" s="132"/>
      <c r="CQ4411" s="137"/>
    </row>
    <row r="4412" spans="91:95">
      <c r="CM4412" s="132"/>
      <c r="CN4412" s="132"/>
      <c r="CO4412" s="137"/>
      <c r="CP4412" s="132"/>
      <c r="CQ4412" s="137"/>
    </row>
    <row r="4413" spans="91:95">
      <c r="CM4413" s="132"/>
      <c r="CN4413" s="132"/>
      <c r="CO4413" s="137"/>
      <c r="CP4413" s="132"/>
      <c r="CQ4413" s="137"/>
    </row>
    <row r="4414" spans="91:95">
      <c r="CM4414" s="132"/>
      <c r="CN4414" s="132"/>
      <c r="CO4414" s="137"/>
      <c r="CP4414" s="132"/>
      <c r="CQ4414" s="137"/>
    </row>
    <row r="4415" spans="91:95">
      <c r="CM4415" s="132"/>
      <c r="CN4415" s="132"/>
      <c r="CO4415" s="137"/>
      <c r="CP4415" s="132"/>
      <c r="CQ4415" s="137"/>
    </row>
    <row r="4416" spans="91:95">
      <c r="CM4416" s="132"/>
      <c r="CN4416" s="132"/>
      <c r="CO4416" s="137"/>
      <c r="CP4416" s="132"/>
      <c r="CQ4416" s="137"/>
    </row>
    <row r="4417" spans="91:95">
      <c r="CM4417" s="132"/>
      <c r="CN4417" s="132"/>
      <c r="CO4417" s="137"/>
      <c r="CP4417" s="132"/>
      <c r="CQ4417" s="137"/>
    </row>
    <row r="4418" spans="91:95">
      <c r="CM4418" s="132"/>
      <c r="CN4418" s="132"/>
      <c r="CO4418" s="137"/>
      <c r="CP4418" s="132"/>
      <c r="CQ4418" s="137"/>
    </row>
    <row r="4419" spans="91:95">
      <c r="CM4419" s="132"/>
      <c r="CN4419" s="132"/>
      <c r="CO4419" s="137"/>
      <c r="CP4419" s="132"/>
      <c r="CQ4419" s="137"/>
    </row>
    <row r="4420" spans="91:95">
      <c r="CM4420" s="132"/>
      <c r="CN4420" s="132"/>
      <c r="CO4420" s="137"/>
      <c r="CP4420" s="132"/>
      <c r="CQ4420" s="137"/>
    </row>
    <row r="4421" spans="91:95">
      <c r="CM4421" s="132"/>
      <c r="CN4421" s="132"/>
      <c r="CO4421" s="137"/>
      <c r="CP4421" s="132"/>
      <c r="CQ4421" s="137"/>
    </row>
    <row r="4422" spans="91:95">
      <c r="CM4422" s="132"/>
      <c r="CN4422" s="132"/>
      <c r="CO4422" s="137"/>
      <c r="CP4422" s="132"/>
      <c r="CQ4422" s="137"/>
    </row>
    <row r="4423" spans="91:95">
      <c r="CM4423" s="132"/>
      <c r="CN4423" s="132"/>
      <c r="CO4423" s="137"/>
      <c r="CP4423" s="132"/>
      <c r="CQ4423" s="137"/>
    </row>
    <row r="4424" spans="91:95">
      <c r="CM4424" s="132"/>
      <c r="CN4424" s="132"/>
      <c r="CO4424" s="137"/>
      <c r="CP4424" s="132"/>
      <c r="CQ4424" s="137"/>
    </row>
    <row r="4425" spans="91:95">
      <c r="CM4425" s="132"/>
      <c r="CN4425" s="132"/>
      <c r="CO4425" s="137"/>
      <c r="CP4425" s="132"/>
      <c r="CQ4425" s="137"/>
    </row>
    <row r="4426" spans="91:95">
      <c r="CM4426" s="132"/>
      <c r="CN4426" s="132"/>
      <c r="CO4426" s="137"/>
      <c r="CP4426" s="132"/>
      <c r="CQ4426" s="137"/>
    </row>
    <row r="4427" spans="91:95">
      <c r="CM4427" s="132"/>
      <c r="CN4427" s="132"/>
      <c r="CO4427" s="137"/>
      <c r="CP4427" s="132"/>
      <c r="CQ4427" s="137"/>
    </row>
    <row r="4428" spans="91:95">
      <c r="CM4428" s="132"/>
      <c r="CN4428" s="132"/>
      <c r="CO4428" s="137"/>
      <c r="CP4428" s="132"/>
      <c r="CQ4428" s="137"/>
    </row>
    <row r="4429" spans="91:95">
      <c r="CM4429" s="132"/>
      <c r="CN4429" s="132"/>
      <c r="CO4429" s="137"/>
      <c r="CP4429" s="132"/>
      <c r="CQ4429" s="137"/>
    </row>
    <row r="4430" spans="91:95">
      <c r="CM4430" s="132"/>
      <c r="CN4430" s="132"/>
      <c r="CO4430" s="137"/>
      <c r="CP4430" s="132"/>
      <c r="CQ4430" s="137"/>
    </row>
    <row r="4431" spans="91:95">
      <c r="CM4431" s="132"/>
      <c r="CN4431" s="132"/>
      <c r="CO4431" s="137"/>
      <c r="CP4431" s="132"/>
      <c r="CQ4431" s="137"/>
    </row>
    <row r="4432" spans="91:95">
      <c r="CM4432" s="132"/>
      <c r="CN4432" s="132"/>
      <c r="CO4432" s="137"/>
      <c r="CP4432" s="132"/>
      <c r="CQ4432" s="137"/>
    </row>
    <row r="4433" spans="91:95">
      <c r="CM4433" s="132"/>
      <c r="CN4433" s="132"/>
      <c r="CO4433" s="137"/>
      <c r="CP4433" s="132"/>
      <c r="CQ4433" s="137"/>
    </row>
    <row r="4434" spans="91:95">
      <c r="CM4434" s="132"/>
      <c r="CN4434" s="132"/>
      <c r="CO4434" s="137"/>
      <c r="CP4434" s="132"/>
      <c r="CQ4434" s="137"/>
    </row>
    <row r="4435" spans="91:95">
      <c r="CM4435" s="132"/>
      <c r="CN4435" s="132"/>
      <c r="CO4435" s="137"/>
      <c r="CP4435" s="132"/>
      <c r="CQ4435" s="137"/>
    </row>
    <row r="4436" spans="91:95">
      <c r="CM4436" s="132"/>
      <c r="CN4436" s="132"/>
      <c r="CO4436" s="137"/>
      <c r="CP4436" s="132"/>
      <c r="CQ4436" s="137"/>
    </row>
    <row r="4437" spans="91:95">
      <c r="CM4437" s="132"/>
      <c r="CN4437" s="132"/>
      <c r="CO4437" s="137"/>
      <c r="CP4437" s="132"/>
      <c r="CQ4437" s="137"/>
    </row>
    <row r="4438" spans="91:95">
      <c r="CM4438" s="132"/>
      <c r="CN4438" s="132"/>
      <c r="CO4438" s="137"/>
      <c r="CP4438" s="132"/>
      <c r="CQ4438" s="137"/>
    </row>
    <row r="4439" spans="91:95">
      <c r="CM4439" s="132"/>
      <c r="CN4439" s="132"/>
      <c r="CO4439" s="137"/>
      <c r="CP4439" s="132"/>
      <c r="CQ4439" s="137"/>
    </row>
    <row r="4440" spans="91:95">
      <c r="CM4440" s="132"/>
      <c r="CN4440" s="132"/>
      <c r="CO4440" s="137"/>
      <c r="CP4440" s="132"/>
      <c r="CQ4440" s="137"/>
    </row>
    <row r="4441" spans="91:95">
      <c r="CM4441" s="132"/>
      <c r="CN4441" s="132"/>
      <c r="CO4441" s="137"/>
      <c r="CP4441" s="132"/>
      <c r="CQ4441" s="137"/>
    </row>
    <row r="4442" spans="91:95">
      <c r="CM4442" s="132"/>
      <c r="CN4442" s="132"/>
      <c r="CO4442" s="137"/>
      <c r="CP4442" s="132"/>
      <c r="CQ4442" s="137"/>
    </row>
    <row r="4443" spans="91:95">
      <c r="CM4443" s="132"/>
      <c r="CN4443" s="132"/>
      <c r="CO4443" s="137"/>
      <c r="CP4443" s="132"/>
      <c r="CQ4443" s="137"/>
    </row>
    <row r="4444" spans="91:95">
      <c r="CM4444" s="132"/>
      <c r="CN4444" s="132"/>
      <c r="CO4444" s="137"/>
      <c r="CP4444" s="132"/>
      <c r="CQ4444" s="137"/>
    </row>
    <row r="4445" spans="91:95">
      <c r="CM4445" s="132"/>
      <c r="CN4445" s="132"/>
      <c r="CO4445" s="137"/>
      <c r="CP4445" s="132"/>
      <c r="CQ4445" s="137"/>
    </row>
    <row r="4446" spans="91:95">
      <c r="CM4446" s="132"/>
      <c r="CN4446" s="132"/>
      <c r="CO4446" s="137"/>
      <c r="CP4446" s="132"/>
      <c r="CQ4446" s="137"/>
    </row>
    <row r="4447" spans="91:95">
      <c r="CM4447" s="132"/>
      <c r="CN4447" s="132"/>
      <c r="CO4447" s="137"/>
      <c r="CP4447" s="132"/>
      <c r="CQ4447" s="137"/>
    </row>
    <row r="4448" spans="91:95">
      <c r="CM4448" s="132"/>
      <c r="CN4448" s="132"/>
      <c r="CO4448" s="137"/>
      <c r="CP4448" s="132"/>
      <c r="CQ4448" s="137"/>
    </row>
    <row r="4449" spans="91:95">
      <c r="CM4449" s="132"/>
      <c r="CN4449" s="132"/>
      <c r="CO4449" s="137"/>
      <c r="CP4449" s="132"/>
      <c r="CQ4449" s="137"/>
    </row>
    <row r="4450" spans="91:95">
      <c r="CM4450" s="132"/>
      <c r="CN4450" s="132"/>
      <c r="CO4450" s="137"/>
      <c r="CP4450" s="132"/>
      <c r="CQ4450" s="137"/>
    </row>
    <row r="4451" spans="91:95">
      <c r="CM4451" s="132"/>
      <c r="CN4451" s="132"/>
      <c r="CO4451" s="137"/>
      <c r="CP4451" s="132"/>
      <c r="CQ4451" s="137"/>
    </row>
    <row r="4452" spans="91:95">
      <c r="CM4452" s="132"/>
      <c r="CN4452" s="132"/>
      <c r="CO4452" s="137"/>
      <c r="CP4452" s="132"/>
      <c r="CQ4452" s="137"/>
    </row>
    <row r="4453" spans="91:95">
      <c r="CM4453" s="132"/>
      <c r="CN4453" s="132"/>
      <c r="CO4453" s="137"/>
      <c r="CP4453" s="132"/>
      <c r="CQ4453" s="137"/>
    </row>
    <row r="4454" spans="91:95">
      <c r="CM4454" s="132"/>
      <c r="CN4454" s="132"/>
      <c r="CO4454" s="137"/>
      <c r="CP4454" s="132"/>
      <c r="CQ4454" s="137"/>
    </row>
    <row r="4455" spans="91:95">
      <c r="CM4455" s="132"/>
      <c r="CN4455" s="132"/>
      <c r="CO4455" s="137"/>
      <c r="CP4455" s="132"/>
      <c r="CQ4455" s="137"/>
    </row>
    <row r="4456" spans="91:95">
      <c r="CM4456" s="132"/>
      <c r="CN4456" s="132"/>
      <c r="CO4456" s="137"/>
      <c r="CP4456" s="132"/>
      <c r="CQ4456" s="137"/>
    </row>
    <row r="4457" spans="91:95">
      <c r="CM4457" s="132"/>
      <c r="CN4457" s="132"/>
      <c r="CO4457" s="137"/>
      <c r="CP4457" s="132"/>
      <c r="CQ4457" s="137"/>
    </row>
    <row r="4458" spans="91:95">
      <c r="CM4458" s="132"/>
      <c r="CN4458" s="132"/>
      <c r="CO4458" s="137"/>
      <c r="CP4458" s="132"/>
      <c r="CQ4458" s="137"/>
    </row>
    <row r="4459" spans="91:95">
      <c r="CM4459" s="132"/>
      <c r="CN4459" s="132"/>
      <c r="CO4459" s="137"/>
      <c r="CP4459" s="132"/>
      <c r="CQ4459" s="137"/>
    </row>
    <row r="4460" spans="91:95">
      <c r="CM4460" s="132"/>
      <c r="CN4460" s="132"/>
      <c r="CO4460" s="137"/>
      <c r="CP4460" s="132"/>
      <c r="CQ4460" s="137"/>
    </row>
    <row r="4461" spans="91:95">
      <c r="CM4461" s="132"/>
      <c r="CN4461" s="132"/>
      <c r="CO4461" s="137"/>
      <c r="CP4461" s="132"/>
      <c r="CQ4461" s="137"/>
    </row>
    <row r="4462" spans="91:95">
      <c r="CM4462" s="132"/>
      <c r="CN4462" s="132"/>
      <c r="CO4462" s="137"/>
      <c r="CP4462" s="132"/>
      <c r="CQ4462" s="137"/>
    </row>
    <row r="4463" spans="91:95">
      <c r="CM4463" s="132"/>
      <c r="CN4463" s="132"/>
      <c r="CO4463" s="137"/>
      <c r="CP4463" s="132"/>
      <c r="CQ4463" s="137"/>
    </row>
    <row r="4464" spans="91:95">
      <c r="CM4464" s="132"/>
      <c r="CN4464" s="132"/>
      <c r="CO4464" s="137"/>
      <c r="CP4464" s="132"/>
      <c r="CQ4464" s="137"/>
    </row>
    <row r="4465" spans="91:95">
      <c r="CM4465" s="132"/>
      <c r="CN4465" s="132"/>
      <c r="CO4465" s="137"/>
      <c r="CP4465" s="132"/>
      <c r="CQ4465" s="137"/>
    </row>
    <row r="4466" spans="91:95">
      <c r="CM4466" s="132"/>
      <c r="CN4466" s="132"/>
      <c r="CO4466" s="137"/>
      <c r="CP4466" s="132"/>
      <c r="CQ4466" s="137"/>
    </row>
    <row r="4467" spans="91:95">
      <c r="CM4467" s="132"/>
      <c r="CN4467" s="132"/>
      <c r="CO4467" s="137"/>
      <c r="CP4467" s="132"/>
      <c r="CQ4467" s="137"/>
    </row>
    <row r="4468" spans="91:95">
      <c r="CM4468" s="132"/>
      <c r="CN4468" s="132"/>
      <c r="CO4468" s="137"/>
      <c r="CP4468" s="132"/>
      <c r="CQ4468" s="137"/>
    </row>
    <row r="4469" spans="91:95">
      <c r="CM4469" s="132"/>
      <c r="CN4469" s="132"/>
      <c r="CO4469" s="137"/>
      <c r="CP4469" s="132"/>
      <c r="CQ4469" s="137"/>
    </row>
    <row r="4470" spans="91:95">
      <c r="CM4470" s="132"/>
      <c r="CN4470" s="132"/>
      <c r="CO4470" s="137"/>
      <c r="CP4470" s="132"/>
      <c r="CQ4470" s="137"/>
    </row>
    <row r="4471" spans="91:95">
      <c r="CM4471" s="132"/>
      <c r="CN4471" s="132"/>
      <c r="CO4471" s="137"/>
      <c r="CP4471" s="132"/>
      <c r="CQ4471" s="137"/>
    </row>
    <row r="4472" spans="91:95">
      <c r="CM4472" s="132"/>
      <c r="CN4472" s="132"/>
      <c r="CO4472" s="137"/>
      <c r="CP4472" s="132"/>
      <c r="CQ4472" s="137"/>
    </row>
    <row r="4473" spans="91:95">
      <c r="CM4473" s="132"/>
      <c r="CN4473" s="132"/>
      <c r="CO4473" s="137"/>
      <c r="CP4473" s="132"/>
      <c r="CQ4473" s="137"/>
    </row>
    <row r="4474" spans="91:95">
      <c r="CM4474" s="132"/>
      <c r="CN4474" s="132"/>
      <c r="CO4474" s="137"/>
      <c r="CP4474" s="132"/>
      <c r="CQ4474" s="137"/>
    </row>
    <row r="4475" spans="91:95">
      <c r="CM4475" s="132"/>
      <c r="CN4475" s="132"/>
      <c r="CO4475" s="137"/>
      <c r="CP4475" s="132"/>
      <c r="CQ4475" s="137"/>
    </row>
    <row r="4476" spans="91:95">
      <c r="CM4476" s="132"/>
      <c r="CN4476" s="132"/>
      <c r="CO4476" s="137"/>
      <c r="CP4476" s="132"/>
      <c r="CQ4476" s="137"/>
    </row>
    <row r="4477" spans="91:95">
      <c r="CM4477" s="132"/>
      <c r="CN4477" s="132"/>
      <c r="CO4477" s="137"/>
      <c r="CP4477" s="132"/>
      <c r="CQ4477" s="137"/>
    </row>
    <row r="4478" spans="91:95">
      <c r="CM4478" s="132"/>
      <c r="CN4478" s="132"/>
      <c r="CO4478" s="137"/>
      <c r="CP4478" s="132"/>
      <c r="CQ4478" s="137"/>
    </row>
    <row r="4479" spans="91:95">
      <c r="CM4479" s="132"/>
      <c r="CN4479" s="132"/>
      <c r="CO4479" s="137"/>
      <c r="CP4479" s="132"/>
      <c r="CQ4479" s="137"/>
    </row>
    <row r="4480" spans="91:95">
      <c r="CM4480" s="132"/>
      <c r="CN4480" s="132"/>
      <c r="CO4480" s="137"/>
      <c r="CP4480" s="132"/>
      <c r="CQ4480" s="137"/>
    </row>
    <row r="4481" spans="91:95">
      <c r="CM4481" s="132"/>
      <c r="CN4481" s="132"/>
      <c r="CO4481" s="137"/>
      <c r="CP4481" s="132"/>
      <c r="CQ4481" s="137"/>
    </row>
    <row r="4482" spans="91:95">
      <c r="CM4482" s="132"/>
      <c r="CN4482" s="132"/>
      <c r="CO4482" s="137"/>
      <c r="CP4482" s="132"/>
      <c r="CQ4482" s="137"/>
    </row>
    <row r="4483" spans="91:95">
      <c r="CM4483" s="132"/>
      <c r="CN4483" s="132"/>
      <c r="CO4483" s="137"/>
      <c r="CP4483" s="132"/>
      <c r="CQ4483" s="137"/>
    </row>
    <row r="4484" spans="91:95">
      <c r="CM4484" s="132"/>
      <c r="CN4484" s="132"/>
      <c r="CO4484" s="137"/>
      <c r="CP4484" s="132"/>
      <c r="CQ4484" s="137"/>
    </row>
    <row r="4485" spans="91:95">
      <c r="CM4485" s="132"/>
      <c r="CN4485" s="132"/>
      <c r="CO4485" s="137"/>
      <c r="CP4485" s="132"/>
      <c r="CQ4485" s="137"/>
    </row>
    <row r="4486" spans="91:95">
      <c r="CM4486" s="132"/>
      <c r="CN4486" s="132"/>
      <c r="CO4486" s="137"/>
      <c r="CP4486" s="132"/>
      <c r="CQ4486" s="137"/>
    </row>
    <row r="4487" spans="91:95">
      <c r="CM4487" s="132"/>
      <c r="CN4487" s="132"/>
      <c r="CO4487" s="137"/>
      <c r="CP4487" s="132"/>
      <c r="CQ4487" s="137"/>
    </row>
    <row r="4488" spans="91:95">
      <c r="CM4488" s="132"/>
      <c r="CN4488" s="132"/>
      <c r="CO4488" s="137"/>
      <c r="CP4488" s="132"/>
      <c r="CQ4488" s="137"/>
    </row>
    <row r="4489" spans="91:95">
      <c r="CM4489" s="132"/>
      <c r="CN4489" s="132"/>
      <c r="CO4489" s="137"/>
      <c r="CP4489" s="132"/>
      <c r="CQ4489" s="137"/>
    </row>
    <row r="4490" spans="91:95">
      <c r="CM4490" s="132"/>
      <c r="CN4490" s="132"/>
      <c r="CO4490" s="137"/>
      <c r="CP4490" s="132"/>
      <c r="CQ4490" s="137"/>
    </row>
    <row r="4491" spans="91:95">
      <c r="CM4491" s="132"/>
      <c r="CN4491" s="132"/>
      <c r="CO4491" s="137"/>
      <c r="CP4491" s="132"/>
      <c r="CQ4491" s="137"/>
    </row>
    <row r="4492" spans="91:95">
      <c r="CM4492" s="132"/>
      <c r="CN4492" s="132"/>
      <c r="CO4492" s="137"/>
      <c r="CP4492" s="132"/>
      <c r="CQ4492" s="137"/>
    </row>
    <row r="4493" spans="91:95">
      <c r="CM4493" s="132"/>
      <c r="CN4493" s="132"/>
      <c r="CO4493" s="137"/>
      <c r="CP4493" s="132"/>
      <c r="CQ4493" s="137"/>
    </row>
    <row r="4494" spans="91:95">
      <c r="CM4494" s="132"/>
      <c r="CN4494" s="132"/>
      <c r="CO4494" s="137"/>
      <c r="CP4494" s="132"/>
      <c r="CQ4494" s="137"/>
    </row>
    <row r="4495" spans="91:95">
      <c r="CM4495" s="132"/>
      <c r="CN4495" s="132"/>
      <c r="CO4495" s="137"/>
      <c r="CP4495" s="132"/>
      <c r="CQ4495" s="137"/>
    </row>
    <row r="4496" spans="91:95">
      <c r="CM4496" s="132"/>
      <c r="CN4496" s="132"/>
      <c r="CO4496" s="137"/>
      <c r="CP4496" s="132"/>
      <c r="CQ4496" s="137"/>
    </row>
    <row r="4497" spans="91:95">
      <c r="CM4497" s="132"/>
      <c r="CN4497" s="132"/>
      <c r="CO4497" s="137"/>
      <c r="CP4497" s="132"/>
      <c r="CQ4497" s="137"/>
    </row>
    <row r="4498" spans="91:95">
      <c r="CM4498" s="132"/>
      <c r="CN4498" s="132"/>
      <c r="CO4498" s="137"/>
      <c r="CP4498" s="132"/>
      <c r="CQ4498" s="137"/>
    </row>
    <row r="4499" spans="91:95">
      <c r="CM4499" s="132"/>
      <c r="CN4499" s="132"/>
      <c r="CO4499" s="137"/>
      <c r="CP4499" s="132"/>
      <c r="CQ4499" s="137"/>
    </row>
    <row r="4500" spans="91:95">
      <c r="CM4500" s="132"/>
      <c r="CN4500" s="132"/>
      <c r="CO4500" s="137"/>
      <c r="CP4500" s="132"/>
      <c r="CQ4500" s="137"/>
    </row>
    <row r="4501" spans="91:95">
      <c r="CM4501" s="132"/>
      <c r="CN4501" s="132"/>
      <c r="CO4501" s="137"/>
      <c r="CP4501" s="132"/>
      <c r="CQ4501" s="137"/>
    </row>
    <row r="4502" spans="91:95">
      <c r="CM4502" s="132"/>
      <c r="CN4502" s="132"/>
      <c r="CO4502" s="137"/>
      <c r="CP4502" s="132"/>
      <c r="CQ4502" s="137"/>
    </row>
    <row r="4503" spans="91:95">
      <c r="CM4503" s="132"/>
      <c r="CN4503" s="132"/>
      <c r="CO4503" s="137"/>
      <c r="CP4503" s="132"/>
      <c r="CQ4503" s="137"/>
    </row>
    <row r="4504" spans="91:95">
      <c r="CM4504" s="132"/>
      <c r="CN4504" s="132"/>
      <c r="CO4504" s="137"/>
      <c r="CP4504" s="132"/>
      <c r="CQ4504" s="137"/>
    </row>
    <row r="4505" spans="91:95">
      <c r="CM4505" s="132"/>
      <c r="CN4505" s="132"/>
      <c r="CO4505" s="137"/>
      <c r="CP4505" s="132"/>
      <c r="CQ4505" s="137"/>
    </row>
    <row r="4506" spans="91:95">
      <c r="CM4506" s="132"/>
      <c r="CN4506" s="132"/>
      <c r="CO4506" s="137"/>
      <c r="CP4506" s="132"/>
      <c r="CQ4506" s="137"/>
    </row>
    <row r="4507" spans="91:95">
      <c r="CM4507" s="132"/>
      <c r="CN4507" s="132"/>
      <c r="CO4507" s="137"/>
      <c r="CP4507" s="132"/>
      <c r="CQ4507" s="137"/>
    </row>
    <row r="4508" spans="91:95">
      <c r="CM4508" s="132"/>
      <c r="CN4508" s="132"/>
      <c r="CO4508" s="137"/>
      <c r="CP4508" s="132"/>
      <c r="CQ4508" s="137"/>
    </row>
    <row r="4509" spans="91:95">
      <c r="CM4509" s="132"/>
      <c r="CN4509" s="132"/>
      <c r="CO4509" s="137"/>
      <c r="CP4509" s="132"/>
      <c r="CQ4509" s="137"/>
    </row>
    <row r="4510" spans="91:95">
      <c r="CM4510" s="132"/>
      <c r="CN4510" s="132"/>
      <c r="CO4510" s="137"/>
      <c r="CP4510" s="132"/>
      <c r="CQ4510" s="137"/>
    </row>
    <row r="4511" spans="91:95">
      <c r="CM4511" s="132"/>
      <c r="CN4511" s="132"/>
      <c r="CO4511" s="137"/>
      <c r="CP4511" s="132"/>
      <c r="CQ4511" s="137"/>
    </row>
    <row r="4512" spans="91:95">
      <c r="CM4512" s="132"/>
      <c r="CN4512" s="132"/>
      <c r="CO4512" s="137"/>
      <c r="CP4512" s="132"/>
      <c r="CQ4512" s="137"/>
    </row>
    <row r="4513" spans="91:95">
      <c r="CM4513" s="132"/>
      <c r="CN4513" s="132"/>
      <c r="CO4513" s="137"/>
      <c r="CP4513" s="132"/>
      <c r="CQ4513" s="137"/>
    </row>
    <row r="4514" spans="91:95">
      <c r="CM4514" s="132"/>
      <c r="CN4514" s="132"/>
      <c r="CO4514" s="137"/>
      <c r="CP4514" s="132"/>
      <c r="CQ4514" s="137"/>
    </row>
    <row r="4515" spans="91:95">
      <c r="CM4515" s="132"/>
      <c r="CN4515" s="132"/>
      <c r="CO4515" s="137"/>
      <c r="CP4515" s="132"/>
      <c r="CQ4515" s="137"/>
    </row>
    <row r="4516" spans="91:95">
      <c r="CM4516" s="132"/>
      <c r="CN4516" s="132"/>
      <c r="CO4516" s="137"/>
      <c r="CP4516" s="132"/>
      <c r="CQ4516" s="137"/>
    </row>
    <row r="4517" spans="91:95">
      <c r="CM4517" s="132"/>
      <c r="CN4517" s="132"/>
      <c r="CO4517" s="137"/>
      <c r="CP4517" s="132"/>
      <c r="CQ4517" s="137"/>
    </row>
    <row r="4518" spans="91:95">
      <c r="CM4518" s="132"/>
      <c r="CN4518" s="132"/>
      <c r="CO4518" s="137"/>
      <c r="CP4518" s="132"/>
      <c r="CQ4518" s="137"/>
    </row>
    <row r="4519" spans="91:95">
      <c r="CM4519" s="132"/>
      <c r="CN4519" s="132"/>
      <c r="CO4519" s="137"/>
      <c r="CP4519" s="132"/>
      <c r="CQ4519" s="137"/>
    </row>
    <row r="4520" spans="91:95">
      <c r="CM4520" s="132"/>
      <c r="CN4520" s="132"/>
      <c r="CO4520" s="137"/>
      <c r="CP4520" s="132"/>
      <c r="CQ4520" s="137"/>
    </row>
    <row r="4521" spans="91:95">
      <c r="CM4521" s="132"/>
      <c r="CN4521" s="132"/>
      <c r="CO4521" s="137"/>
      <c r="CP4521" s="132"/>
      <c r="CQ4521" s="137"/>
    </row>
    <row r="4522" spans="91:95">
      <c r="CM4522" s="132"/>
      <c r="CN4522" s="132"/>
      <c r="CO4522" s="137"/>
      <c r="CP4522" s="132"/>
      <c r="CQ4522" s="137"/>
    </row>
    <row r="4523" spans="91:95">
      <c r="CM4523" s="132"/>
      <c r="CN4523" s="132"/>
      <c r="CO4523" s="137"/>
      <c r="CP4523" s="132"/>
      <c r="CQ4523" s="137"/>
    </row>
    <row r="4524" spans="91:95">
      <c r="CM4524" s="132"/>
      <c r="CN4524" s="132"/>
      <c r="CO4524" s="137"/>
      <c r="CP4524" s="132"/>
      <c r="CQ4524" s="137"/>
    </row>
    <row r="4525" spans="91:95">
      <c r="CM4525" s="132"/>
      <c r="CN4525" s="132"/>
      <c r="CO4525" s="137"/>
      <c r="CP4525" s="132"/>
      <c r="CQ4525" s="137"/>
    </row>
    <row r="4526" spans="91:95">
      <c r="CM4526" s="132"/>
      <c r="CN4526" s="132"/>
      <c r="CO4526" s="137"/>
      <c r="CP4526" s="132"/>
      <c r="CQ4526" s="137"/>
    </row>
    <row r="4527" spans="91:95">
      <c r="CM4527" s="132"/>
      <c r="CN4527" s="132"/>
      <c r="CO4527" s="137"/>
      <c r="CP4527" s="132"/>
      <c r="CQ4527" s="137"/>
    </row>
    <row r="4528" spans="91:95">
      <c r="CM4528" s="132"/>
      <c r="CN4528" s="132"/>
      <c r="CO4528" s="137"/>
      <c r="CP4528" s="132"/>
      <c r="CQ4528" s="137"/>
    </row>
    <row r="4529" spans="91:95">
      <c r="CM4529" s="132"/>
      <c r="CN4529" s="132"/>
      <c r="CO4529" s="137"/>
      <c r="CP4529" s="132"/>
      <c r="CQ4529" s="137"/>
    </row>
    <row r="4530" spans="91:95">
      <c r="CM4530" s="132"/>
      <c r="CN4530" s="132"/>
      <c r="CO4530" s="137"/>
      <c r="CP4530" s="132"/>
      <c r="CQ4530" s="137"/>
    </row>
    <row r="4531" spans="91:95">
      <c r="CM4531" s="132"/>
      <c r="CN4531" s="132"/>
      <c r="CO4531" s="137"/>
      <c r="CP4531" s="132"/>
      <c r="CQ4531" s="137"/>
    </row>
    <row r="4532" spans="91:95">
      <c r="CM4532" s="132"/>
      <c r="CN4532" s="132"/>
      <c r="CO4532" s="137"/>
      <c r="CP4532" s="132"/>
      <c r="CQ4532" s="137"/>
    </row>
    <row r="4533" spans="91:95">
      <c r="CM4533" s="132"/>
      <c r="CN4533" s="132"/>
      <c r="CO4533" s="137"/>
      <c r="CP4533" s="132"/>
      <c r="CQ4533" s="137"/>
    </row>
    <row r="4534" spans="91:95">
      <c r="CM4534" s="132"/>
      <c r="CN4534" s="132"/>
      <c r="CO4534" s="137"/>
      <c r="CP4534" s="132"/>
      <c r="CQ4534" s="137"/>
    </row>
    <row r="4535" spans="91:95">
      <c r="CM4535" s="132"/>
      <c r="CN4535" s="132"/>
      <c r="CO4535" s="137"/>
      <c r="CP4535" s="132"/>
      <c r="CQ4535" s="137"/>
    </row>
    <row r="4536" spans="91:95">
      <c r="CM4536" s="132"/>
      <c r="CN4536" s="132"/>
      <c r="CO4536" s="137"/>
      <c r="CP4536" s="132"/>
      <c r="CQ4536" s="137"/>
    </row>
    <row r="4537" spans="91:95">
      <c r="CM4537" s="132"/>
      <c r="CN4537" s="132"/>
      <c r="CO4537" s="137"/>
      <c r="CP4537" s="132"/>
      <c r="CQ4537" s="137"/>
    </row>
    <row r="4538" spans="91:95">
      <c r="CM4538" s="132"/>
      <c r="CN4538" s="132"/>
      <c r="CO4538" s="137"/>
      <c r="CP4538" s="132"/>
      <c r="CQ4538" s="137"/>
    </row>
    <row r="4539" spans="91:95">
      <c r="CM4539" s="132"/>
      <c r="CN4539" s="132"/>
      <c r="CO4539" s="137"/>
      <c r="CP4539" s="132"/>
      <c r="CQ4539" s="137"/>
    </row>
    <row r="4540" spans="91:95">
      <c r="CM4540" s="132"/>
      <c r="CN4540" s="132"/>
      <c r="CO4540" s="137"/>
      <c r="CP4540" s="132"/>
      <c r="CQ4540" s="137"/>
    </row>
    <row r="4541" spans="91:95">
      <c r="CM4541" s="132"/>
      <c r="CN4541" s="132"/>
      <c r="CO4541" s="137"/>
      <c r="CP4541" s="132"/>
      <c r="CQ4541" s="137"/>
    </row>
    <row r="4542" spans="91:95">
      <c r="CM4542" s="132"/>
      <c r="CN4542" s="132"/>
      <c r="CO4542" s="137"/>
      <c r="CP4542" s="132"/>
      <c r="CQ4542" s="137"/>
    </row>
    <row r="4543" spans="91:95">
      <c r="CM4543" s="132"/>
      <c r="CN4543" s="132"/>
      <c r="CO4543" s="137"/>
      <c r="CP4543" s="132"/>
      <c r="CQ4543" s="137"/>
    </row>
    <row r="4544" spans="91:95">
      <c r="CM4544" s="132"/>
      <c r="CN4544" s="132"/>
      <c r="CO4544" s="137"/>
      <c r="CP4544" s="132"/>
      <c r="CQ4544" s="137"/>
    </row>
    <row r="4545" spans="91:95">
      <c r="CM4545" s="132"/>
      <c r="CN4545" s="132"/>
      <c r="CO4545" s="137"/>
      <c r="CP4545" s="132"/>
      <c r="CQ4545" s="137"/>
    </row>
    <row r="4546" spans="91:95">
      <c r="CM4546" s="132"/>
      <c r="CN4546" s="132"/>
      <c r="CO4546" s="137"/>
      <c r="CP4546" s="132"/>
      <c r="CQ4546" s="137"/>
    </row>
    <row r="4547" spans="91:95">
      <c r="CM4547" s="132"/>
      <c r="CN4547" s="132"/>
      <c r="CO4547" s="137"/>
      <c r="CP4547" s="132"/>
      <c r="CQ4547" s="137"/>
    </row>
    <row r="4548" spans="91:95">
      <c r="CM4548" s="132"/>
      <c r="CN4548" s="132"/>
      <c r="CO4548" s="137"/>
      <c r="CP4548" s="132"/>
      <c r="CQ4548" s="137"/>
    </row>
    <row r="4549" spans="91:95">
      <c r="CM4549" s="132"/>
      <c r="CN4549" s="132"/>
      <c r="CO4549" s="137"/>
      <c r="CP4549" s="132"/>
      <c r="CQ4549" s="137"/>
    </row>
    <row r="4550" spans="91:95">
      <c r="CM4550" s="132"/>
      <c r="CN4550" s="132"/>
      <c r="CO4550" s="137"/>
      <c r="CP4550" s="132"/>
      <c r="CQ4550" s="137"/>
    </row>
    <row r="4551" spans="91:95">
      <c r="CM4551" s="132"/>
      <c r="CN4551" s="132"/>
      <c r="CO4551" s="137"/>
      <c r="CP4551" s="132"/>
      <c r="CQ4551" s="137"/>
    </row>
    <row r="4552" spans="91:95">
      <c r="CM4552" s="132"/>
      <c r="CN4552" s="132"/>
      <c r="CO4552" s="137"/>
      <c r="CP4552" s="132"/>
      <c r="CQ4552" s="137"/>
    </row>
    <row r="4553" spans="91:95">
      <c r="CM4553" s="132"/>
      <c r="CN4553" s="132"/>
      <c r="CO4553" s="137"/>
      <c r="CP4553" s="132"/>
      <c r="CQ4553" s="137"/>
    </row>
    <row r="4554" spans="91:95">
      <c r="CM4554" s="132"/>
      <c r="CN4554" s="132"/>
      <c r="CO4554" s="137"/>
      <c r="CP4554" s="132"/>
      <c r="CQ4554" s="137"/>
    </row>
    <row r="4555" spans="91:95">
      <c r="CM4555" s="132"/>
      <c r="CN4555" s="132"/>
      <c r="CO4555" s="137"/>
      <c r="CP4555" s="132"/>
      <c r="CQ4555" s="137"/>
    </row>
    <row r="4556" spans="91:95">
      <c r="CM4556" s="132"/>
      <c r="CN4556" s="132"/>
      <c r="CO4556" s="137"/>
      <c r="CP4556" s="132"/>
      <c r="CQ4556" s="137"/>
    </row>
    <row r="4557" spans="91:95">
      <c r="CM4557" s="132"/>
      <c r="CN4557" s="132"/>
      <c r="CO4557" s="137"/>
      <c r="CP4557" s="132"/>
      <c r="CQ4557" s="137"/>
    </row>
    <row r="4558" spans="91:95">
      <c r="CM4558" s="132"/>
      <c r="CN4558" s="132"/>
      <c r="CO4558" s="137"/>
      <c r="CP4558" s="132"/>
      <c r="CQ4558" s="137"/>
    </row>
    <row r="4559" spans="91:95">
      <c r="CM4559" s="132"/>
      <c r="CN4559" s="132"/>
      <c r="CO4559" s="137"/>
      <c r="CP4559" s="132"/>
      <c r="CQ4559" s="137"/>
    </row>
    <row r="4560" spans="91:95">
      <c r="CM4560" s="132"/>
      <c r="CN4560" s="132"/>
      <c r="CO4560" s="137"/>
      <c r="CP4560" s="132"/>
      <c r="CQ4560" s="137"/>
    </row>
    <row r="4561" spans="91:95">
      <c r="CM4561" s="132"/>
      <c r="CN4561" s="132"/>
      <c r="CO4561" s="137"/>
      <c r="CP4561" s="132"/>
      <c r="CQ4561" s="137"/>
    </row>
    <row r="4562" spans="91:95">
      <c r="CM4562" s="132"/>
      <c r="CN4562" s="132"/>
      <c r="CO4562" s="137"/>
      <c r="CP4562" s="132"/>
      <c r="CQ4562" s="137"/>
    </row>
    <row r="4563" spans="91:95">
      <c r="CM4563" s="132"/>
      <c r="CN4563" s="132"/>
      <c r="CO4563" s="137"/>
      <c r="CP4563" s="132"/>
      <c r="CQ4563" s="137"/>
    </row>
    <row r="4564" spans="91:95">
      <c r="CM4564" s="132"/>
      <c r="CN4564" s="132"/>
      <c r="CO4564" s="137"/>
      <c r="CP4564" s="132"/>
      <c r="CQ4564" s="137"/>
    </row>
    <row r="4565" spans="91:95">
      <c r="CM4565" s="132"/>
      <c r="CN4565" s="132"/>
      <c r="CO4565" s="137"/>
      <c r="CP4565" s="132"/>
      <c r="CQ4565" s="137"/>
    </row>
    <row r="4566" spans="91:95">
      <c r="CM4566" s="132"/>
      <c r="CN4566" s="132"/>
      <c r="CO4566" s="137"/>
      <c r="CP4566" s="132"/>
      <c r="CQ4566" s="137"/>
    </row>
    <row r="4567" spans="91:95">
      <c r="CM4567" s="132"/>
      <c r="CN4567" s="132"/>
      <c r="CO4567" s="137"/>
      <c r="CP4567" s="132"/>
      <c r="CQ4567" s="137"/>
    </row>
    <row r="4568" spans="91:95">
      <c r="CM4568" s="132"/>
      <c r="CN4568" s="132"/>
      <c r="CO4568" s="137"/>
      <c r="CP4568" s="132"/>
      <c r="CQ4568" s="137"/>
    </row>
    <row r="4569" spans="91:95">
      <c r="CM4569" s="132"/>
      <c r="CN4569" s="132"/>
      <c r="CO4569" s="137"/>
      <c r="CP4569" s="132"/>
      <c r="CQ4569" s="137"/>
    </row>
    <row r="4570" spans="91:95">
      <c r="CM4570" s="132"/>
      <c r="CN4570" s="132"/>
      <c r="CO4570" s="137"/>
      <c r="CP4570" s="132"/>
      <c r="CQ4570" s="137"/>
    </row>
    <row r="4571" spans="91:95">
      <c r="CM4571" s="132"/>
      <c r="CN4571" s="132"/>
      <c r="CO4571" s="137"/>
      <c r="CP4571" s="132"/>
      <c r="CQ4571" s="137"/>
    </row>
    <row r="4572" spans="91:95">
      <c r="CM4572" s="132"/>
      <c r="CN4572" s="132"/>
      <c r="CO4572" s="137"/>
      <c r="CP4572" s="132"/>
      <c r="CQ4572" s="137"/>
    </row>
    <row r="4573" spans="91:95">
      <c r="CM4573" s="132"/>
      <c r="CN4573" s="132"/>
      <c r="CO4573" s="137"/>
      <c r="CP4573" s="132"/>
      <c r="CQ4573" s="137"/>
    </row>
    <row r="4574" spans="91:95">
      <c r="CM4574" s="132"/>
      <c r="CN4574" s="132"/>
      <c r="CO4574" s="137"/>
      <c r="CP4574" s="132"/>
      <c r="CQ4574" s="137"/>
    </row>
    <row r="4575" spans="91:95">
      <c r="CM4575" s="132"/>
      <c r="CN4575" s="132"/>
      <c r="CO4575" s="137"/>
      <c r="CP4575" s="132"/>
      <c r="CQ4575" s="137"/>
    </row>
    <row r="4576" spans="91:95">
      <c r="CM4576" s="132"/>
      <c r="CN4576" s="132"/>
      <c r="CO4576" s="137"/>
      <c r="CP4576" s="132"/>
      <c r="CQ4576" s="137"/>
    </row>
    <row r="4577" spans="91:95">
      <c r="CM4577" s="132"/>
      <c r="CN4577" s="132"/>
      <c r="CO4577" s="137"/>
      <c r="CP4577" s="132"/>
      <c r="CQ4577" s="137"/>
    </row>
    <row r="4578" spans="91:95">
      <c r="CM4578" s="132"/>
      <c r="CN4578" s="132"/>
      <c r="CO4578" s="137"/>
      <c r="CP4578" s="132"/>
      <c r="CQ4578" s="137"/>
    </row>
    <row r="4579" spans="91:95">
      <c r="CM4579" s="132"/>
      <c r="CN4579" s="132"/>
      <c r="CO4579" s="137"/>
      <c r="CP4579" s="132"/>
      <c r="CQ4579" s="137"/>
    </row>
    <row r="4580" spans="91:95">
      <c r="CM4580" s="132"/>
      <c r="CN4580" s="132"/>
      <c r="CO4580" s="137"/>
      <c r="CP4580" s="132"/>
      <c r="CQ4580" s="137"/>
    </row>
    <row r="4581" spans="91:95">
      <c r="CM4581" s="132"/>
      <c r="CN4581" s="132"/>
      <c r="CO4581" s="137"/>
      <c r="CP4581" s="132"/>
      <c r="CQ4581" s="137"/>
    </row>
    <row r="4582" spans="91:95">
      <c r="CM4582" s="132"/>
      <c r="CN4582" s="132"/>
      <c r="CO4582" s="137"/>
      <c r="CP4582" s="132"/>
      <c r="CQ4582" s="137"/>
    </row>
    <row r="4583" spans="91:95">
      <c r="CM4583" s="132"/>
      <c r="CN4583" s="132"/>
      <c r="CO4583" s="137"/>
      <c r="CP4583" s="132"/>
      <c r="CQ4583" s="137"/>
    </row>
    <row r="4584" spans="91:95">
      <c r="CM4584" s="132"/>
      <c r="CN4584" s="132"/>
      <c r="CO4584" s="137"/>
      <c r="CP4584" s="132"/>
      <c r="CQ4584" s="137"/>
    </row>
    <row r="4585" spans="91:95">
      <c r="CM4585" s="132"/>
      <c r="CN4585" s="132"/>
      <c r="CO4585" s="137"/>
      <c r="CP4585" s="132"/>
      <c r="CQ4585" s="137"/>
    </row>
    <row r="4586" spans="91:95">
      <c r="CM4586" s="132"/>
      <c r="CN4586" s="132"/>
      <c r="CO4586" s="137"/>
      <c r="CP4586" s="132"/>
      <c r="CQ4586" s="137"/>
    </row>
    <row r="4587" spans="91:95">
      <c r="CM4587" s="132"/>
      <c r="CN4587" s="132"/>
      <c r="CO4587" s="137"/>
      <c r="CP4587" s="132"/>
      <c r="CQ4587" s="137"/>
    </row>
    <row r="4588" spans="91:95">
      <c r="CM4588" s="132"/>
      <c r="CN4588" s="132"/>
      <c r="CO4588" s="137"/>
      <c r="CP4588" s="132"/>
      <c r="CQ4588" s="137"/>
    </row>
    <row r="4589" spans="91:95">
      <c r="CM4589" s="132"/>
      <c r="CN4589" s="132"/>
      <c r="CO4589" s="137"/>
      <c r="CP4589" s="132"/>
      <c r="CQ4589" s="137"/>
    </row>
    <row r="4590" spans="91:95">
      <c r="CM4590" s="132"/>
      <c r="CN4590" s="132"/>
      <c r="CO4590" s="137"/>
      <c r="CP4590" s="132"/>
      <c r="CQ4590" s="137"/>
    </row>
    <row r="4591" spans="91:95">
      <c r="CM4591" s="132"/>
      <c r="CN4591" s="132"/>
      <c r="CO4591" s="137"/>
      <c r="CP4591" s="132"/>
      <c r="CQ4591" s="137"/>
    </row>
    <row r="4592" spans="91:95">
      <c r="CM4592" s="132"/>
      <c r="CN4592" s="132"/>
      <c r="CO4592" s="137"/>
      <c r="CP4592" s="132"/>
      <c r="CQ4592" s="137"/>
    </row>
    <row r="4593" spans="91:95">
      <c r="CM4593" s="132"/>
      <c r="CN4593" s="132"/>
      <c r="CO4593" s="137"/>
      <c r="CP4593" s="132"/>
      <c r="CQ4593" s="137"/>
    </row>
    <row r="4594" spans="91:95">
      <c r="CM4594" s="132"/>
      <c r="CN4594" s="132"/>
      <c r="CO4594" s="137"/>
      <c r="CP4594" s="132"/>
      <c r="CQ4594" s="137"/>
    </row>
    <row r="4595" spans="91:95">
      <c r="CM4595" s="132"/>
      <c r="CN4595" s="132"/>
      <c r="CO4595" s="137"/>
      <c r="CP4595" s="132"/>
      <c r="CQ4595" s="137"/>
    </row>
    <row r="4596" spans="91:95">
      <c r="CM4596" s="132"/>
      <c r="CN4596" s="132"/>
      <c r="CO4596" s="137"/>
      <c r="CP4596" s="132"/>
      <c r="CQ4596" s="137"/>
    </row>
    <row r="4597" spans="91:95">
      <c r="CM4597" s="132"/>
      <c r="CN4597" s="132"/>
      <c r="CO4597" s="137"/>
      <c r="CP4597" s="132"/>
      <c r="CQ4597" s="137"/>
    </row>
    <row r="4598" spans="91:95">
      <c r="CM4598" s="132"/>
      <c r="CN4598" s="132"/>
      <c r="CO4598" s="137"/>
      <c r="CP4598" s="132"/>
      <c r="CQ4598" s="137"/>
    </row>
    <row r="4599" spans="91:95">
      <c r="CM4599" s="132"/>
      <c r="CN4599" s="132"/>
      <c r="CO4599" s="137"/>
      <c r="CP4599" s="132"/>
      <c r="CQ4599" s="137"/>
    </row>
    <row r="4600" spans="91:95">
      <c r="CM4600" s="132"/>
      <c r="CN4600" s="132"/>
      <c r="CO4600" s="137"/>
      <c r="CP4600" s="132"/>
      <c r="CQ4600" s="137"/>
    </row>
    <row r="4601" spans="91:95">
      <c r="CM4601" s="132"/>
      <c r="CN4601" s="132"/>
      <c r="CO4601" s="137"/>
      <c r="CP4601" s="132"/>
      <c r="CQ4601" s="137"/>
    </row>
    <row r="4602" spans="91:95">
      <c r="CM4602" s="132"/>
      <c r="CN4602" s="132"/>
      <c r="CO4602" s="137"/>
      <c r="CP4602" s="132"/>
      <c r="CQ4602" s="137"/>
    </row>
    <row r="4603" spans="91:95">
      <c r="CM4603" s="132"/>
      <c r="CN4603" s="132"/>
      <c r="CO4603" s="137"/>
      <c r="CP4603" s="132"/>
      <c r="CQ4603" s="137"/>
    </row>
    <row r="4604" spans="91:95">
      <c r="CM4604" s="132"/>
      <c r="CN4604" s="132"/>
      <c r="CO4604" s="137"/>
      <c r="CP4604" s="132"/>
      <c r="CQ4604" s="137"/>
    </row>
    <row r="4605" spans="91:95">
      <c r="CM4605" s="132"/>
      <c r="CN4605" s="132"/>
      <c r="CO4605" s="137"/>
      <c r="CP4605" s="132"/>
      <c r="CQ4605" s="137"/>
    </row>
    <row r="4606" spans="91:95">
      <c r="CM4606" s="132"/>
      <c r="CN4606" s="132"/>
      <c r="CO4606" s="137"/>
      <c r="CP4606" s="132"/>
      <c r="CQ4606" s="137"/>
    </row>
    <row r="4607" spans="91:95">
      <c r="CM4607" s="132"/>
      <c r="CN4607" s="132"/>
      <c r="CO4607" s="137"/>
      <c r="CP4607" s="132"/>
      <c r="CQ4607" s="137"/>
    </row>
    <row r="4608" spans="91:95">
      <c r="CM4608" s="132"/>
      <c r="CN4608" s="132"/>
      <c r="CO4608" s="137"/>
      <c r="CP4608" s="132"/>
      <c r="CQ4608" s="137"/>
    </row>
    <row r="4609" spans="91:95">
      <c r="CM4609" s="132"/>
      <c r="CN4609" s="132"/>
      <c r="CO4609" s="137"/>
      <c r="CP4609" s="132"/>
      <c r="CQ4609" s="137"/>
    </row>
    <row r="4610" spans="91:95">
      <c r="CM4610" s="132"/>
      <c r="CN4610" s="132"/>
      <c r="CO4610" s="137"/>
      <c r="CP4610" s="132"/>
      <c r="CQ4610" s="137"/>
    </row>
    <row r="4611" spans="91:95">
      <c r="CM4611" s="132"/>
      <c r="CN4611" s="132"/>
      <c r="CO4611" s="137"/>
      <c r="CP4611" s="132"/>
      <c r="CQ4611" s="137"/>
    </row>
    <row r="4612" spans="91:95">
      <c r="CM4612" s="132"/>
      <c r="CN4612" s="132"/>
      <c r="CO4612" s="137"/>
      <c r="CP4612" s="132"/>
      <c r="CQ4612" s="137"/>
    </row>
    <row r="4613" spans="91:95">
      <c r="CM4613" s="132"/>
      <c r="CN4613" s="132"/>
      <c r="CO4613" s="137"/>
      <c r="CP4613" s="132"/>
      <c r="CQ4613" s="137"/>
    </row>
    <row r="4614" spans="91:95">
      <c r="CM4614" s="132"/>
      <c r="CN4614" s="132"/>
      <c r="CO4614" s="137"/>
      <c r="CP4614" s="132"/>
      <c r="CQ4614" s="137"/>
    </row>
    <row r="4615" spans="91:95">
      <c r="CM4615" s="132"/>
      <c r="CN4615" s="132"/>
      <c r="CO4615" s="137"/>
      <c r="CP4615" s="132"/>
      <c r="CQ4615" s="137"/>
    </row>
    <row r="4616" spans="91:95">
      <c r="CM4616" s="132"/>
      <c r="CN4616" s="132"/>
      <c r="CO4616" s="137"/>
      <c r="CP4616" s="132"/>
      <c r="CQ4616" s="137"/>
    </row>
    <row r="4617" spans="91:95">
      <c r="CM4617" s="132"/>
      <c r="CN4617" s="132"/>
      <c r="CO4617" s="137"/>
      <c r="CP4617" s="132"/>
      <c r="CQ4617" s="137"/>
    </row>
    <row r="4618" spans="91:95">
      <c r="CM4618" s="132"/>
      <c r="CN4618" s="132"/>
      <c r="CO4618" s="137"/>
      <c r="CP4618" s="132"/>
      <c r="CQ4618" s="137"/>
    </row>
    <row r="4619" spans="91:95">
      <c r="CM4619" s="132"/>
      <c r="CN4619" s="132"/>
      <c r="CO4619" s="137"/>
      <c r="CP4619" s="132"/>
      <c r="CQ4619" s="137"/>
    </row>
    <row r="4620" spans="91:95">
      <c r="CM4620" s="132"/>
      <c r="CN4620" s="132"/>
      <c r="CO4620" s="137"/>
      <c r="CP4620" s="132"/>
      <c r="CQ4620" s="137"/>
    </row>
    <row r="4621" spans="91:95">
      <c r="CM4621" s="132"/>
      <c r="CN4621" s="132"/>
      <c r="CO4621" s="137"/>
      <c r="CP4621" s="132"/>
      <c r="CQ4621" s="137"/>
    </row>
    <row r="4622" spans="91:95">
      <c r="CM4622" s="132"/>
      <c r="CN4622" s="132"/>
      <c r="CO4622" s="137"/>
      <c r="CP4622" s="132"/>
      <c r="CQ4622" s="137"/>
    </row>
    <row r="4623" spans="91:95">
      <c r="CM4623" s="132"/>
      <c r="CN4623" s="132"/>
      <c r="CO4623" s="137"/>
      <c r="CP4623" s="132"/>
      <c r="CQ4623" s="137"/>
    </row>
    <row r="4624" spans="91:95">
      <c r="CM4624" s="132"/>
      <c r="CN4624" s="132"/>
      <c r="CO4624" s="137"/>
      <c r="CP4624" s="132"/>
      <c r="CQ4624" s="137"/>
    </row>
    <row r="4625" spans="91:95">
      <c r="CM4625" s="132"/>
      <c r="CN4625" s="132"/>
      <c r="CO4625" s="137"/>
      <c r="CP4625" s="132"/>
      <c r="CQ4625" s="137"/>
    </row>
    <row r="4626" spans="91:95">
      <c r="CM4626" s="132"/>
      <c r="CN4626" s="132"/>
      <c r="CO4626" s="137"/>
      <c r="CP4626" s="132"/>
      <c r="CQ4626" s="137"/>
    </row>
    <row r="4627" spans="91:95">
      <c r="CM4627" s="132"/>
      <c r="CN4627" s="132"/>
      <c r="CO4627" s="137"/>
      <c r="CP4627" s="132"/>
      <c r="CQ4627" s="137"/>
    </row>
    <row r="4628" spans="91:95">
      <c r="CM4628" s="132"/>
      <c r="CN4628" s="132"/>
      <c r="CO4628" s="137"/>
      <c r="CP4628" s="132"/>
      <c r="CQ4628" s="137"/>
    </row>
    <row r="4629" spans="91:95">
      <c r="CM4629" s="132"/>
      <c r="CN4629" s="132"/>
      <c r="CO4629" s="137"/>
      <c r="CP4629" s="132"/>
      <c r="CQ4629" s="137"/>
    </row>
    <row r="4630" spans="91:95">
      <c r="CM4630" s="132"/>
      <c r="CN4630" s="132"/>
      <c r="CO4630" s="137"/>
      <c r="CP4630" s="132"/>
      <c r="CQ4630" s="137"/>
    </row>
    <row r="4631" spans="91:95">
      <c r="CM4631" s="132"/>
      <c r="CN4631" s="132"/>
      <c r="CO4631" s="137"/>
      <c r="CP4631" s="132"/>
      <c r="CQ4631" s="137"/>
    </row>
    <row r="4632" spans="91:95">
      <c r="CM4632" s="132"/>
      <c r="CN4632" s="132"/>
      <c r="CO4632" s="137"/>
      <c r="CP4632" s="132"/>
      <c r="CQ4632" s="137"/>
    </row>
    <row r="4633" spans="91:95">
      <c r="CM4633" s="132"/>
      <c r="CN4633" s="132"/>
      <c r="CO4633" s="137"/>
      <c r="CP4633" s="132"/>
      <c r="CQ4633" s="137"/>
    </row>
    <row r="4634" spans="91:95">
      <c r="CM4634" s="132"/>
      <c r="CN4634" s="132"/>
      <c r="CO4634" s="137"/>
      <c r="CP4634" s="132"/>
      <c r="CQ4634" s="137"/>
    </row>
    <row r="4635" spans="91:95">
      <c r="CM4635" s="132"/>
      <c r="CN4635" s="132"/>
      <c r="CO4635" s="137"/>
      <c r="CP4635" s="132"/>
      <c r="CQ4635" s="137"/>
    </row>
    <row r="4636" spans="91:95">
      <c r="CM4636" s="132"/>
      <c r="CN4636" s="132"/>
      <c r="CO4636" s="137"/>
      <c r="CP4636" s="132"/>
      <c r="CQ4636" s="137"/>
    </row>
    <row r="4637" spans="91:95">
      <c r="CM4637" s="132"/>
      <c r="CN4637" s="132"/>
      <c r="CO4637" s="137"/>
      <c r="CP4637" s="132"/>
      <c r="CQ4637" s="137"/>
    </row>
    <row r="4638" spans="91:95">
      <c r="CM4638" s="132"/>
      <c r="CN4638" s="132"/>
      <c r="CO4638" s="137"/>
      <c r="CP4638" s="132"/>
      <c r="CQ4638" s="137"/>
    </row>
    <row r="4639" spans="91:95">
      <c r="CM4639" s="132"/>
      <c r="CN4639" s="132"/>
      <c r="CO4639" s="137"/>
      <c r="CP4639" s="132"/>
      <c r="CQ4639" s="137"/>
    </row>
    <row r="4640" spans="91:95">
      <c r="CM4640" s="132"/>
      <c r="CN4640" s="132"/>
      <c r="CO4640" s="137"/>
      <c r="CP4640" s="132"/>
      <c r="CQ4640" s="137"/>
    </row>
    <row r="4641" spans="91:95">
      <c r="CM4641" s="132"/>
      <c r="CN4641" s="132"/>
      <c r="CO4641" s="137"/>
      <c r="CP4641" s="132"/>
      <c r="CQ4641" s="137"/>
    </row>
    <row r="4642" spans="91:95">
      <c r="CM4642" s="132"/>
      <c r="CN4642" s="132"/>
      <c r="CO4642" s="137"/>
      <c r="CP4642" s="132"/>
      <c r="CQ4642" s="137"/>
    </row>
    <row r="4643" spans="91:95">
      <c r="CM4643" s="132"/>
      <c r="CN4643" s="132"/>
      <c r="CO4643" s="137"/>
      <c r="CP4643" s="132"/>
      <c r="CQ4643" s="137"/>
    </row>
    <row r="4644" spans="91:95">
      <c r="CM4644" s="132"/>
      <c r="CN4644" s="132"/>
      <c r="CO4644" s="137"/>
      <c r="CP4644" s="132"/>
      <c r="CQ4644" s="137"/>
    </row>
    <row r="4645" spans="91:95">
      <c r="CM4645" s="132"/>
      <c r="CN4645" s="132"/>
      <c r="CO4645" s="137"/>
      <c r="CP4645" s="132"/>
      <c r="CQ4645" s="137"/>
    </row>
    <row r="4646" spans="91:95">
      <c r="CM4646" s="132"/>
      <c r="CN4646" s="132"/>
      <c r="CO4646" s="137"/>
      <c r="CP4646" s="132"/>
      <c r="CQ4646" s="137"/>
    </row>
    <row r="4647" spans="91:95">
      <c r="CM4647" s="132"/>
      <c r="CN4647" s="132"/>
      <c r="CO4647" s="137"/>
      <c r="CP4647" s="132"/>
      <c r="CQ4647" s="137"/>
    </row>
    <row r="4648" spans="91:95">
      <c r="CM4648" s="132"/>
      <c r="CN4648" s="132"/>
      <c r="CO4648" s="137"/>
      <c r="CP4648" s="132"/>
      <c r="CQ4648" s="137"/>
    </row>
    <row r="4649" spans="91:95">
      <c r="CM4649" s="132"/>
      <c r="CN4649" s="132"/>
      <c r="CO4649" s="137"/>
      <c r="CP4649" s="132"/>
      <c r="CQ4649" s="137"/>
    </row>
    <row r="4650" spans="91:95">
      <c r="CM4650" s="132"/>
      <c r="CN4650" s="132"/>
      <c r="CO4650" s="137"/>
      <c r="CP4650" s="132"/>
      <c r="CQ4650" s="137"/>
    </row>
    <row r="4651" spans="91:95">
      <c r="CM4651" s="132"/>
      <c r="CN4651" s="132"/>
      <c r="CO4651" s="137"/>
      <c r="CP4651" s="132"/>
      <c r="CQ4651" s="137"/>
    </row>
    <row r="4652" spans="91:95">
      <c r="CM4652" s="132"/>
      <c r="CN4652" s="132"/>
      <c r="CO4652" s="137"/>
      <c r="CP4652" s="132"/>
      <c r="CQ4652" s="137"/>
    </row>
    <row r="4653" spans="91:95">
      <c r="CM4653" s="132"/>
      <c r="CN4653" s="132"/>
      <c r="CO4653" s="137"/>
      <c r="CP4653" s="132"/>
      <c r="CQ4653" s="137"/>
    </row>
    <row r="4654" spans="91:95">
      <c r="CM4654" s="132"/>
      <c r="CN4654" s="132"/>
      <c r="CO4654" s="137"/>
      <c r="CP4654" s="132"/>
      <c r="CQ4654" s="137"/>
    </row>
    <row r="4655" spans="91:95">
      <c r="CM4655" s="132"/>
      <c r="CN4655" s="132"/>
      <c r="CO4655" s="137"/>
      <c r="CP4655" s="132"/>
      <c r="CQ4655" s="137"/>
    </row>
    <row r="4656" spans="91:95">
      <c r="CM4656" s="132"/>
      <c r="CN4656" s="132"/>
      <c r="CO4656" s="137"/>
      <c r="CP4656" s="132"/>
      <c r="CQ4656" s="137"/>
    </row>
    <row r="4657" spans="91:95">
      <c r="CM4657" s="132"/>
      <c r="CN4657" s="132"/>
      <c r="CO4657" s="137"/>
      <c r="CP4657" s="132"/>
      <c r="CQ4657" s="137"/>
    </row>
    <row r="4658" spans="91:95">
      <c r="CM4658" s="132"/>
      <c r="CN4658" s="132"/>
      <c r="CO4658" s="137"/>
      <c r="CP4658" s="132"/>
      <c r="CQ4658" s="137"/>
    </row>
    <row r="4659" spans="91:95">
      <c r="CM4659" s="132"/>
      <c r="CN4659" s="132"/>
      <c r="CO4659" s="137"/>
      <c r="CP4659" s="132"/>
      <c r="CQ4659" s="137"/>
    </row>
    <row r="4660" spans="91:95">
      <c r="CM4660" s="132"/>
      <c r="CN4660" s="132"/>
      <c r="CO4660" s="137"/>
      <c r="CP4660" s="132"/>
      <c r="CQ4660" s="137"/>
    </row>
    <row r="4661" spans="91:95">
      <c r="CM4661" s="132"/>
      <c r="CN4661" s="132"/>
      <c r="CO4661" s="137"/>
      <c r="CP4661" s="132"/>
      <c r="CQ4661" s="137"/>
    </row>
    <row r="4662" spans="91:95">
      <c r="CM4662" s="132"/>
      <c r="CN4662" s="132"/>
      <c r="CO4662" s="137"/>
      <c r="CP4662" s="132"/>
      <c r="CQ4662" s="137"/>
    </row>
    <row r="4663" spans="91:95">
      <c r="CM4663" s="132"/>
      <c r="CN4663" s="132"/>
      <c r="CO4663" s="137"/>
      <c r="CP4663" s="132"/>
      <c r="CQ4663" s="137"/>
    </row>
    <row r="4664" spans="91:95">
      <c r="CM4664" s="132"/>
      <c r="CN4664" s="132"/>
      <c r="CO4664" s="137"/>
      <c r="CP4664" s="132"/>
      <c r="CQ4664" s="137"/>
    </row>
    <row r="4665" spans="91:95">
      <c r="CM4665" s="132"/>
      <c r="CN4665" s="132"/>
      <c r="CO4665" s="137"/>
      <c r="CP4665" s="132"/>
      <c r="CQ4665" s="137"/>
    </row>
    <row r="4666" spans="91:95">
      <c r="CM4666" s="132"/>
      <c r="CN4666" s="132"/>
      <c r="CO4666" s="137"/>
      <c r="CP4666" s="132"/>
      <c r="CQ4666" s="137"/>
    </row>
    <row r="4667" spans="91:95">
      <c r="CM4667" s="132"/>
      <c r="CN4667" s="132"/>
      <c r="CO4667" s="137"/>
      <c r="CP4667" s="132"/>
      <c r="CQ4667" s="137"/>
    </row>
    <row r="4668" spans="91:95">
      <c r="CM4668" s="132"/>
      <c r="CN4668" s="132"/>
      <c r="CO4668" s="137"/>
      <c r="CP4668" s="132"/>
      <c r="CQ4668" s="137"/>
    </row>
    <row r="4669" spans="91:95">
      <c r="CM4669" s="132"/>
      <c r="CN4669" s="132"/>
      <c r="CO4669" s="137"/>
      <c r="CP4669" s="132"/>
      <c r="CQ4669" s="137"/>
    </row>
    <row r="4670" spans="91:95">
      <c r="CM4670" s="132"/>
      <c r="CN4670" s="132"/>
      <c r="CO4670" s="137"/>
      <c r="CP4670" s="132"/>
      <c r="CQ4670" s="137"/>
    </row>
    <row r="4671" spans="91:95">
      <c r="CM4671" s="132"/>
      <c r="CN4671" s="132"/>
      <c r="CO4671" s="137"/>
      <c r="CP4671" s="132"/>
      <c r="CQ4671" s="137"/>
    </row>
    <row r="4672" spans="91:95">
      <c r="CM4672" s="132"/>
      <c r="CN4672" s="132"/>
      <c r="CO4672" s="137"/>
      <c r="CP4672" s="132"/>
      <c r="CQ4672" s="137"/>
    </row>
    <row r="4673" spans="91:95">
      <c r="CM4673" s="132"/>
      <c r="CN4673" s="132"/>
      <c r="CO4673" s="137"/>
      <c r="CP4673" s="132"/>
      <c r="CQ4673" s="137"/>
    </row>
    <row r="4674" spans="91:95">
      <c r="CM4674" s="132"/>
      <c r="CN4674" s="132"/>
      <c r="CO4674" s="137"/>
      <c r="CP4674" s="132"/>
      <c r="CQ4674" s="137"/>
    </row>
    <row r="4675" spans="91:95">
      <c r="CM4675" s="132"/>
      <c r="CN4675" s="132"/>
      <c r="CO4675" s="137"/>
      <c r="CP4675" s="132"/>
      <c r="CQ4675" s="137"/>
    </row>
    <row r="4676" spans="91:95">
      <c r="CM4676" s="132"/>
      <c r="CN4676" s="132"/>
      <c r="CO4676" s="137"/>
      <c r="CP4676" s="132"/>
      <c r="CQ4676" s="137"/>
    </row>
    <row r="4677" spans="91:95">
      <c r="CM4677" s="132"/>
      <c r="CN4677" s="132"/>
      <c r="CO4677" s="137"/>
      <c r="CP4677" s="132"/>
      <c r="CQ4677" s="137"/>
    </row>
    <row r="4678" spans="91:95">
      <c r="CM4678" s="132"/>
      <c r="CN4678" s="132"/>
      <c r="CO4678" s="137"/>
      <c r="CP4678" s="132"/>
      <c r="CQ4678" s="137"/>
    </row>
    <row r="4679" spans="91:95">
      <c r="CM4679" s="132"/>
      <c r="CN4679" s="132"/>
      <c r="CO4679" s="137"/>
      <c r="CP4679" s="132"/>
      <c r="CQ4679" s="137"/>
    </row>
    <row r="4680" spans="91:95">
      <c r="CM4680" s="132"/>
      <c r="CN4680" s="132"/>
      <c r="CO4680" s="137"/>
      <c r="CP4680" s="132"/>
      <c r="CQ4680" s="137"/>
    </row>
    <row r="4681" spans="91:95">
      <c r="CM4681" s="132"/>
      <c r="CN4681" s="132"/>
      <c r="CO4681" s="137"/>
      <c r="CP4681" s="132"/>
      <c r="CQ4681" s="137"/>
    </row>
    <row r="4682" spans="91:95">
      <c r="CM4682" s="132"/>
      <c r="CN4682" s="132"/>
      <c r="CO4682" s="137"/>
      <c r="CP4682" s="132"/>
      <c r="CQ4682" s="137"/>
    </row>
    <row r="4683" spans="91:95">
      <c r="CM4683" s="132"/>
      <c r="CN4683" s="132"/>
      <c r="CO4683" s="137"/>
      <c r="CP4683" s="132"/>
      <c r="CQ4683" s="137"/>
    </row>
    <row r="4684" spans="91:95">
      <c r="CM4684" s="132"/>
      <c r="CN4684" s="132"/>
      <c r="CO4684" s="137"/>
      <c r="CP4684" s="132"/>
      <c r="CQ4684" s="137"/>
    </row>
    <row r="4685" spans="91:95">
      <c r="CM4685" s="132"/>
      <c r="CN4685" s="132"/>
      <c r="CO4685" s="137"/>
      <c r="CP4685" s="132"/>
      <c r="CQ4685" s="137"/>
    </row>
    <row r="4686" spans="91:95">
      <c r="CM4686" s="132"/>
      <c r="CN4686" s="132"/>
      <c r="CO4686" s="137"/>
      <c r="CP4686" s="132"/>
      <c r="CQ4686" s="137"/>
    </row>
    <row r="4687" spans="91:95">
      <c r="CM4687" s="132"/>
      <c r="CN4687" s="132"/>
      <c r="CO4687" s="137"/>
      <c r="CP4687" s="132"/>
      <c r="CQ4687" s="137"/>
    </row>
    <row r="4688" spans="91:95">
      <c r="CM4688" s="132"/>
      <c r="CN4688" s="132"/>
      <c r="CO4688" s="137"/>
      <c r="CP4688" s="132"/>
      <c r="CQ4688" s="137"/>
    </row>
    <row r="4689" spans="91:95">
      <c r="CM4689" s="132"/>
      <c r="CN4689" s="132"/>
      <c r="CO4689" s="137"/>
      <c r="CP4689" s="132"/>
      <c r="CQ4689" s="137"/>
    </row>
    <row r="4690" spans="91:95">
      <c r="CM4690" s="132"/>
      <c r="CN4690" s="132"/>
      <c r="CO4690" s="137"/>
      <c r="CP4690" s="132"/>
      <c r="CQ4690" s="137"/>
    </row>
    <row r="4691" spans="91:95">
      <c r="CM4691" s="132"/>
      <c r="CN4691" s="132"/>
      <c r="CO4691" s="137"/>
      <c r="CP4691" s="132"/>
      <c r="CQ4691" s="137"/>
    </row>
    <row r="4692" spans="91:95">
      <c r="CM4692" s="132"/>
      <c r="CN4692" s="132"/>
      <c r="CO4692" s="137"/>
      <c r="CP4692" s="132"/>
      <c r="CQ4692" s="137"/>
    </row>
    <row r="4693" spans="91:95">
      <c r="CM4693" s="132"/>
      <c r="CN4693" s="132"/>
      <c r="CO4693" s="137"/>
      <c r="CP4693" s="132"/>
      <c r="CQ4693" s="137"/>
    </row>
    <row r="4694" spans="91:95">
      <c r="CM4694" s="132"/>
      <c r="CN4694" s="132"/>
      <c r="CO4694" s="137"/>
      <c r="CP4694" s="132"/>
      <c r="CQ4694" s="137"/>
    </row>
    <row r="4695" spans="91:95">
      <c r="CM4695" s="132"/>
      <c r="CN4695" s="132"/>
      <c r="CO4695" s="137"/>
      <c r="CP4695" s="132"/>
      <c r="CQ4695" s="137"/>
    </row>
    <row r="4696" spans="91:95">
      <c r="CM4696" s="132"/>
      <c r="CN4696" s="132"/>
      <c r="CO4696" s="137"/>
      <c r="CP4696" s="132"/>
      <c r="CQ4696" s="137"/>
    </row>
    <row r="4697" spans="91:95">
      <c r="CM4697" s="132"/>
      <c r="CN4697" s="132"/>
      <c r="CO4697" s="137"/>
      <c r="CP4697" s="132"/>
      <c r="CQ4697" s="137"/>
    </row>
    <row r="4698" spans="91:95">
      <c r="CM4698" s="132"/>
      <c r="CN4698" s="132"/>
      <c r="CO4698" s="137"/>
      <c r="CP4698" s="132"/>
      <c r="CQ4698" s="137"/>
    </row>
    <row r="4699" spans="91:95">
      <c r="CM4699" s="132"/>
      <c r="CN4699" s="132"/>
      <c r="CO4699" s="137"/>
      <c r="CP4699" s="132"/>
      <c r="CQ4699" s="137"/>
    </row>
    <row r="4700" spans="91:95">
      <c r="CM4700" s="132"/>
      <c r="CN4700" s="132"/>
      <c r="CO4700" s="137"/>
      <c r="CP4700" s="132"/>
      <c r="CQ4700" s="137"/>
    </row>
    <row r="4701" spans="91:95">
      <c r="CM4701" s="132"/>
      <c r="CN4701" s="132"/>
      <c r="CO4701" s="137"/>
      <c r="CP4701" s="132"/>
      <c r="CQ4701" s="137"/>
    </row>
    <row r="4702" spans="91:95">
      <c r="CM4702" s="132"/>
      <c r="CN4702" s="132"/>
      <c r="CO4702" s="137"/>
      <c r="CP4702" s="132"/>
      <c r="CQ4702" s="137"/>
    </row>
    <row r="4703" spans="91:95">
      <c r="CM4703" s="132"/>
      <c r="CN4703" s="132"/>
      <c r="CO4703" s="137"/>
      <c r="CP4703" s="132"/>
      <c r="CQ4703" s="137"/>
    </row>
    <row r="4704" spans="91:95">
      <c r="CM4704" s="132"/>
      <c r="CN4704" s="132"/>
      <c r="CO4704" s="137"/>
      <c r="CP4704" s="132"/>
      <c r="CQ4704" s="137"/>
    </row>
    <row r="4705" spans="91:95">
      <c r="CM4705" s="132"/>
      <c r="CN4705" s="132"/>
      <c r="CO4705" s="137"/>
      <c r="CP4705" s="132"/>
      <c r="CQ4705" s="137"/>
    </row>
    <row r="4706" spans="91:95">
      <c r="CM4706" s="132"/>
      <c r="CN4706" s="132"/>
      <c r="CO4706" s="137"/>
      <c r="CP4706" s="132"/>
      <c r="CQ4706" s="137"/>
    </row>
    <row r="4707" spans="91:95">
      <c r="CM4707" s="132"/>
      <c r="CN4707" s="132"/>
      <c r="CO4707" s="137"/>
      <c r="CP4707" s="132"/>
      <c r="CQ4707" s="137"/>
    </row>
    <row r="4708" spans="91:95">
      <c r="CM4708" s="132"/>
      <c r="CN4708" s="132"/>
      <c r="CO4708" s="137"/>
      <c r="CP4708" s="132"/>
      <c r="CQ4708" s="137"/>
    </row>
    <row r="4709" spans="91:95">
      <c r="CM4709" s="132"/>
      <c r="CN4709" s="132"/>
      <c r="CO4709" s="137"/>
      <c r="CP4709" s="132"/>
      <c r="CQ4709" s="137"/>
    </row>
    <row r="4710" spans="91:95">
      <c r="CM4710" s="132"/>
      <c r="CN4710" s="132"/>
      <c r="CO4710" s="137"/>
      <c r="CP4710" s="132"/>
      <c r="CQ4710" s="137"/>
    </row>
    <row r="4711" spans="91:95">
      <c r="CM4711" s="132"/>
      <c r="CN4711" s="132"/>
      <c r="CO4711" s="137"/>
      <c r="CP4711" s="132"/>
      <c r="CQ4711" s="137"/>
    </row>
    <row r="4712" spans="91:95">
      <c r="CM4712" s="132"/>
      <c r="CN4712" s="132"/>
      <c r="CO4712" s="137"/>
      <c r="CP4712" s="132"/>
      <c r="CQ4712" s="137"/>
    </row>
    <row r="4713" spans="91:95">
      <c r="CM4713" s="132"/>
      <c r="CN4713" s="132"/>
      <c r="CO4713" s="137"/>
      <c r="CP4713" s="132"/>
      <c r="CQ4713" s="137"/>
    </row>
    <row r="4714" spans="91:95">
      <c r="CM4714" s="132"/>
      <c r="CN4714" s="132"/>
      <c r="CO4714" s="137"/>
      <c r="CP4714" s="132"/>
      <c r="CQ4714" s="137"/>
    </row>
    <row r="4715" spans="91:95">
      <c r="CM4715" s="132"/>
      <c r="CN4715" s="132"/>
      <c r="CO4715" s="137"/>
      <c r="CP4715" s="132"/>
      <c r="CQ4715" s="137"/>
    </row>
    <row r="4716" spans="91:95">
      <c r="CM4716" s="132"/>
      <c r="CN4716" s="132"/>
      <c r="CO4716" s="137"/>
      <c r="CP4716" s="132"/>
      <c r="CQ4716" s="137"/>
    </row>
    <row r="4717" spans="91:95">
      <c r="CM4717" s="132"/>
      <c r="CN4717" s="132"/>
      <c r="CO4717" s="137"/>
      <c r="CP4717" s="132"/>
      <c r="CQ4717" s="137"/>
    </row>
    <row r="4718" spans="91:95">
      <c r="CM4718" s="132"/>
      <c r="CN4718" s="132"/>
      <c r="CO4718" s="137"/>
      <c r="CP4718" s="132"/>
      <c r="CQ4718" s="137"/>
    </row>
    <row r="4719" spans="91:95">
      <c r="CM4719" s="132"/>
      <c r="CN4719" s="132"/>
      <c r="CO4719" s="137"/>
      <c r="CP4719" s="132"/>
      <c r="CQ4719" s="137"/>
    </row>
    <row r="4720" spans="91:95">
      <c r="CM4720" s="132"/>
      <c r="CN4720" s="132"/>
      <c r="CO4720" s="137"/>
      <c r="CP4720" s="132"/>
      <c r="CQ4720" s="137"/>
    </row>
    <row r="4721" spans="91:95">
      <c r="CM4721" s="132"/>
      <c r="CN4721" s="132"/>
      <c r="CO4721" s="137"/>
      <c r="CP4721" s="132"/>
      <c r="CQ4721" s="137"/>
    </row>
    <row r="4722" spans="91:95">
      <c r="CM4722" s="132"/>
      <c r="CN4722" s="132"/>
      <c r="CO4722" s="137"/>
      <c r="CP4722" s="132"/>
      <c r="CQ4722" s="137"/>
    </row>
    <row r="4723" spans="91:95">
      <c r="CM4723" s="132"/>
      <c r="CN4723" s="132"/>
      <c r="CO4723" s="137"/>
      <c r="CP4723" s="132"/>
      <c r="CQ4723" s="137"/>
    </row>
    <row r="4724" spans="91:95">
      <c r="CM4724" s="132"/>
      <c r="CN4724" s="132"/>
      <c r="CO4724" s="137"/>
      <c r="CP4724" s="132"/>
      <c r="CQ4724" s="137"/>
    </row>
    <row r="4725" spans="91:95">
      <c r="CM4725" s="132"/>
      <c r="CN4725" s="132"/>
      <c r="CO4725" s="137"/>
      <c r="CP4725" s="132"/>
      <c r="CQ4725" s="137"/>
    </row>
    <row r="4726" spans="91:95">
      <c r="CM4726" s="132"/>
      <c r="CN4726" s="132"/>
      <c r="CO4726" s="137"/>
      <c r="CP4726" s="132"/>
      <c r="CQ4726" s="137"/>
    </row>
    <row r="4727" spans="91:95">
      <c r="CM4727" s="132"/>
      <c r="CN4727" s="132"/>
      <c r="CO4727" s="137"/>
      <c r="CP4727" s="132"/>
      <c r="CQ4727" s="137"/>
    </row>
    <row r="4728" spans="91:95">
      <c r="CM4728" s="132"/>
      <c r="CN4728" s="132"/>
      <c r="CO4728" s="137"/>
      <c r="CP4728" s="132"/>
      <c r="CQ4728" s="137"/>
    </row>
    <row r="4729" spans="91:95">
      <c r="CM4729" s="132"/>
      <c r="CN4729" s="132"/>
      <c r="CO4729" s="137"/>
      <c r="CP4729" s="132"/>
      <c r="CQ4729" s="137"/>
    </row>
    <row r="4730" spans="91:95">
      <c r="CM4730" s="132"/>
      <c r="CN4730" s="132"/>
      <c r="CO4730" s="137"/>
      <c r="CP4730" s="132"/>
      <c r="CQ4730" s="137"/>
    </row>
    <row r="4731" spans="91:95">
      <c r="CM4731" s="132"/>
      <c r="CN4731" s="132"/>
      <c r="CO4731" s="137"/>
      <c r="CP4731" s="132"/>
      <c r="CQ4731" s="137"/>
    </row>
    <row r="4732" spans="91:95">
      <c r="CM4732" s="132"/>
      <c r="CN4732" s="132"/>
      <c r="CO4732" s="137"/>
      <c r="CP4732" s="132"/>
      <c r="CQ4732" s="137"/>
    </row>
    <row r="4733" spans="91:95">
      <c r="CM4733" s="132"/>
      <c r="CN4733" s="132"/>
      <c r="CO4733" s="137"/>
      <c r="CP4733" s="132"/>
      <c r="CQ4733" s="137"/>
    </row>
    <row r="4734" spans="91:95">
      <c r="CM4734" s="132"/>
      <c r="CN4734" s="132"/>
      <c r="CO4734" s="137"/>
      <c r="CP4734" s="132"/>
      <c r="CQ4734" s="137"/>
    </row>
    <row r="4735" spans="91:95">
      <c r="CM4735" s="132"/>
      <c r="CN4735" s="132"/>
      <c r="CO4735" s="137"/>
      <c r="CP4735" s="132"/>
      <c r="CQ4735" s="137"/>
    </row>
    <row r="4736" spans="91:95">
      <c r="CM4736" s="132"/>
      <c r="CN4736" s="132"/>
      <c r="CO4736" s="137"/>
      <c r="CP4736" s="132"/>
      <c r="CQ4736" s="137"/>
    </row>
    <row r="4737" spans="91:95">
      <c r="CM4737" s="132"/>
      <c r="CN4737" s="132"/>
      <c r="CO4737" s="137"/>
      <c r="CP4737" s="132"/>
      <c r="CQ4737" s="137"/>
    </row>
    <row r="4738" spans="91:95">
      <c r="CM4738" s="132"/>
      <c r="CN4738" s="132"/>
      <c r="CO4738" s="137"/>
      <c r="CP4738" s="132"/>
      <c r="CQ4738" s="137"/>
    </row>
    <row r="4739" spans="91:95">
      <c r="CM4739" s="132"/>
      <c r="CN4739" s="132"/>
      <c r="CO4739" s="137"/>
      <c r="CP4739" s="132"/>
      <c r="CQ4739" s="137"/>
    </row>
    <row r="4740" spans="91:95">
      <c r="CM4740" s="132"/>
      <c r="CN4740" s="132"/>
      <c r="CO4740" s="137"/>
      <c r="CP4740" s="132"/>
      <c r="CQ4740" s="137"/>
    </row>
    <row r="4741" spans="91:95">
      <c r="CM4741" s="132"/>
      <c r="CN4741" s="132"/>
      <c r="CO4741" s="137"/>
      <c r="CP4741" s="132"/>
      <c r="CQ4741" s="137"/>
    </row>
    <row r="4742" spans="91:95">
      <c r="CM4742" s="132"/>
      <c r="CN4742" s="132"/>
      <c r="CO4742" s="137"/>
      <c r="CP4742" s="132"/>
      <c r="CQ4742" s="137"/>
    </row>
    <row r="4743" spans="91:95">
      <c r="CM4743" s="132"/>
      <c r="CN4743" s="132"/>
      <c r="CO4743" s="137"/>
      <c r="CP4743" s="132"/>
      <c r="CQ4743" s="137"/>
    </row>
    <row r="4744" spans="91:95">
      <c r="CM4744" s="132"/>
      <c r="CN4744" s="132"/>
      <c r="CO4744" s="137"/>
      <c r="CP4744" s="132"/>
      <c r="CQ4744" s="137"/>
    </row>
    <row r="4745" spans="91:95">
      <c r="CM4745" s="132"/>
      <c r="CN4745" s="132"/>
      <c r="CO4745" s="137"/>
      <c r="CP4745" s="132"/>
      <c r="CQ4745" s="137"/>
    </row>
    <row r="4746" spans="91:95">
      <c r="CM4746" s="132"/>
      <c r="CN4746" s="132"/>
      <c r="CO4746" s="137"/>
      <c r="CP4746" s="132"/>
      <c r="CQ4746" s="137"/>
    </row>
    <row r="4747" spans="91:95">
      <c r="CM4747" s="132"/>
      <c r="CN4747" s="132"/>
      <c r="CO4747" s="137"/>
      <c r="CP4747" s="132"/>
      <c r="CQ4747" s="137"/>
    </row>
    <row r="4748" spans="91:95">
      <c r="CM4748" s="132"/>
      <c r="CN4748" s="132"/>
      <c r="CO4748" s="137"/>
      <c r="CP4748" s="132"/>
      <c r="CQ4748" s="137"/>
    </row>
    <row r="4749" spans="91:95">
      <c r="CM4749" s="132"/>
      <c r="CN4749" s="132"/>
      <c r="CO4749" s="137"/>
      <c r="CP4749" s="132"/>
      <c r="CQ4749" s="137"/>
    </row>
    <row r="4750" spans="91:95">
      <c r="CM4750" s="132"/>
      <c r="CN4750" s="132"/>
      <c r="CO4750" s="137"/>
      <c r="CP4750" s="132"/>
      <c r="CQ4750" s="137"/>
    </row>
    <row r="4751" spans="91:95">
      <c r="CM4751" s="132"/>
      <c r="CN4751" s="132"/>
      <c r="CO4751" s="137"/>
      <c r="CP4751" s="132"/>
      <c r="CQ4751" s="137"/>
    </row>
    <row r="4752" spans="91:95">
      <c r="CM4752" s="132"/>
      <c r="CN4752" s="132"/>
      <c r="CO4752" s="137"/>
      <c r="CP4752" s="132"/>
      <c r="CQ4752" s="137"/>
    </row>
    <row r="4753" spans="91:95">
      <c r="CM4753" s="132"/>
      <c r="CN4753" s="132"/>
      <c r="CO4753" s="137"/>
      <c r="CP4753" s="132"/>
      <c r="CQ4753" s="137"/>
    </row>
    <row r="4754" spans="91:95">
      <c r="CM4754" s="132"/>
      <c r="CN4754" s="132"/>
      <c r="CO4754" s="137"/>
      <c r="CP4754" s="132"/>
      <c r="CQ4754" s="137"/>
    </row>
    <row r="4755" spans="91:95">
      <c r="CM4755" s="132"/>
      <c r="CN4755" s="132"/>
      <c r="CO4755" s="137"/>
      <c r="CP4755" s="132"/>
      <c r="CQ4755" s="137"/>
    </row>
    <row r="4756" spans="91:95">
      <c r="CM4756" s="132"/>
      <c r="CN4756" s="132"/>
      <c r="CO4756" s="137"/>
      <c r="CP4756" s="132"/>
      <c r="CQ4756" s="137"/>
    </row>
    <row r="4757" spans="91:95">
      <c r="CM4757" s="132"/>
      <c r="CN4757" s="132"/>
      <c r="CO4757" s="137"/>
      <c r="CP4757" s="132"/>
      <c r="CQ4757" s="137"/>
    </row>
    <row r="4758" spans="91:95">
      <c r="CM4758" s="132"/>
      <c r="CN4758" s="132"/>
      <c r="CO4758" s="137"/>
      <c r="CP4758" s="132"/>
      <c r="CQ4758" s="137"/>
    </row>
    <row r="4759" spans="91:95">
      <c r="CM4759" s="132"/>
      <c r="CN4759" s="132"/>
      <c r="CO4759" s="137"/>
      <c r="CP4759" s="132"/>
      <c r="CQ4759" s="137"/>
    </row>
    <row r="4760" spans="91:95">
      <c r="CM4760" s="132"/>
      <c r="CN4760" s="132"/>
      <c r="CO4760" s="137"/>
      <c r="CP4760" s="132"/>
      <c r="CQ4760" s="137"/>
    </row>
    <row r="4761" spans="91:95">
      <c r="CM4761" s="132"/>
      <c r="CN4761" s="132"/>
      <c r="CO4761" s="137"/>
      <c r="CP4761" s="132"/>
      <c r="CQ4761" s="137"/>
    </row>
    <row r="4762" spans="91:95">
      <c r="CM4762" s="132"/>
      <c r="CN4762" s="132"/>
      <c r="CO4762" s="137"/>
      <c r="CP4762" s="132"/>
      <c r="CQ4762" s="137"/>
    </row>
    <row r="4763" spans="91:95">
      <c r="CM4763" s="132"/>
      <c r="CN4763" s="132"/>
      <c r="CO4763" s="137"/>
      <c r="CP4763" s="132"/>
      <c r="CQ4763" s="137"/>
    </row>
    <row r="4764" spans="91:95">
      <c r="CM4764" s="132"/>
      <c r="CN4764" s="132"/>
      <c r="CO4764" s="137"/>
      <c r="CP4764" s="132"/>
      <c r="CQ4764" s="137"/>
    </row>
    <row r="4765" spans="91:95">
      <c r="CM4765" s="132"/>
      <c r="CN4765" s="132"/>
      <c r="CO4765" s="137"/>
      <c r="CP4765" s="132"/>
      <c r="CQ4765" s="137"/>
    </row>
    <row r="4766" spans="91:95">
      <c r="CM4766" s="132"/>
      <c r="CN4766" s="132"/>
      <c r="CO4766" s="137"/>
      <c r="CP4766" s="132"/>
      <c r="CQ4766" s="137"/>
    </row>
    <row r="4767" spans="91:95">
      <c r="CM4767" s="132"/>
      <c r="CN4767" s="132"/>
      <c r="CO4767" s="137"/>
      <c r="CP4767" s="132"/>
      <c r="CQ4767" s="137"/>
    </row>
    <row r="4768" spans="91:95">
      <c r="CM4768" s="132"/>
      <c r="CN4768" s="132"/>
      <c r="CO4768" s="137"/>
      <c r="CP4768" s="132"/>
      <c r="CQ4768" s="137"/>
    </row>
    <row r="4769" spans="91:95">
      <c r="CM4769" s="132"/>
      <c r="CN4769" s="132"/>
      <c r="CO4769" s="137"/>
      <c r="CP4769" s="132"/>
      <c r="CQ4769" s="137"/>
    </row>
    <row r="4770" spans="91:95">
      <c r="CM4770" s="132"/>
      <c r="CN4770" s="132"/>
      <c r="CO4770" s="137"/>
      <c r="CP4770" s="132"/>
      <c r="CQ4770" s="137"/>
    </row>
    <row r="4771" spans="91:95">
      <c r="CM4771" s="132"/>
      <c r="CN4771" s="132"/>
      <c r="CO4771" s="137"/>
      <c r="CP4771" s="132"/>
      <c r="CQ4771" s="137"/>
    </row>
    <row r="4772" spans="91:95">
      <c r="CM4772" s="132"/>
      <c r="CN4772" s="132"/>
      <c r="CO4772" s="137"/>
      <c r="CP4772" s="132"/>
      <c r="CQ4772" s="137"/>
    </row>
    <row r="4773" spans="91:95">
      <c r="CM4773" s="132"/>
      <c r="CN4773" s="132"/>
      <c r="CO4773" s="137"/>
      <c r="CP4773" s="132"/>
      <c r="CQ4773" s="137"/>
    </row>
    <row r="4774" spans="91:95">
      <c r="CM4774" s="132"/>
      <c r="CN4774" s="132"/>
      <c r="CO4774" s="137"/>
      <c r="CP4774" s="132"/>
      <c r="CQ4774" s="137"/>
    </row>
    <row r="4775" spans="91:95">
      <c r="CM4775" s="132"/>
      <c r="CN4775" s="132"/>
      <c r="CO4775" s="137"/>
      <c r="CP4775" s="132"/>
      <c r="CQ4775" s="137"/>
    </row>
    <row r="4776" spans="91:95">
      <c r="CM4776" s="132"/>
      <c r="CN4776" s="132"/>
      <c r="CO4776" s="137"/>
      <c r="CP4776" s="132"/>
      <c r="CQ4776" s="137"/>
    </row>
    <row r="4777" spans="91:95">
      <c r="CM4777" s="132"/>
      <c r="CN4777" s="132"/>
      <c r="CO4777" s="137"/>
      <c r="CP4777" s="132"/>
      <c r="CQ4777" s="137"/>
    </row>
    <row r="4778" spans="91:95">
      <c r="CM4778" s="132"/>
      <c r="CN4778" s="132"/>
      <c r="CO4778" s="137"/>
      <c r="CP4778" s="132"/>
      <c r="CQ4778" s="137"/>
    </row>
    <row r="4779" spans="91:95">
      <c r="CM4779" s="132"/>
      <c r="CN4779" s="132"/>
      <c r="CO4779" s="137"/>
      <c r="CP4779" s="132"/>
      <c r="CQ4779" s="137"/>
    </row>
    <row r="4780" spans="91:95">
      <c r="CM4780" s="132"/>
      <c r="CN4780" s="132"/>
      <c r="CO4780" s="137"/>
      <c r="CP4780" s="132"/>
      <c r="CQ4780" s="137"/>
    </row>
    <row r="4781" spans="91:95">
      <c r="CM4781" s="132"/>
      <c r="CN4781" s="132"/>
      <c r="CO4781" s="137"/>
      <c r="CP4781" s="132"/>
      <c r="CQ4781" s="137"/>
    </row>
    <row r="4782" spans="91:95">
      <c r="CM4782" s="132"/>
      <c r="CN4782" s="132"/>
      <c r="CO4782" s="137"/>
      <c r="CP4782" s="132"/>
      <c r="CQ4782" s="137"/>
    </row>
    <row r="4783" spans="91:95">
      <c r="CM4783" s="132"/>
      <c r="CN4783" s="132"/>
      <c r="CO4783" s="137"/>
      <c r="CP4783" s="132"/>
      <c r="CQ4783" s="137"/>
    </row>
    <row r="4784" spans="91:95">
      <c r="CM4784" s="132"/>
      <c r="CN4784" s="132"/>
      <c r="CO4784" s="137"/>
      <c r="CP4784" s="132"/>
      <c r="CQ4784" s="137"/>
    </row>
    <row r="4785" spans="91:95">
      <c r="CM4785" s="132"/>
      <c r="CN4785" s="132"/>
      <c r="CO4785" s="137"/>
      <c r="CP4785" s="132"/>
      <c r="CQ4785" s="137"/>
    </row>
    <row r="4786" spans="91:95">
      <c r="CM4786" s="132"/>
      <c r="CN4786" s="132"/>
      <c r="CO4786" s="137"/>
      <c r="CP4786" s="132"/>
      <c r="CQ4786" s="137"/>
    </row>
    <row r="4787" spans="91:95">
      <c r="CM4787" s="132"/>
      <c r="CN4787" s="132"/>
      <c r="CO4787" s="137"/>
      <c r="CP4787" s="132"/>
      <c r="CQ4787" s="137"/>
    </row>
    <row r="4788" spans="91:95">
      <c r="CM4788" s="132"/>
      <c r="CN4788" s="132"/>
      <c r="CO4788" s="137"/>
      <c r="CP4788" s="132"/>
      <c r="CQ4788" s="137"/>
    </row>
    <row r="4789" spans="91:95">
      <c r="CM4789" s="132"/>
      <c r="CN4789" s="132"/>
      <c r="CO4789" s="137"/>
      <c r="CP4789" s="132"/>
      <c r="CQ4789" s="137"/>
    </row>
    <row r="4790" spans="91:95">
      <c r="CM4790" s="132"/>
      <c r="CN4790" s="132"/>
      <c r="CO4790" s="137"/>
      <c r="CP4790" s="132"/>
      <c r="CQ4790" s="137"/>
    </row>
    <row r="4791" spans="91:95">
      <c r="CM4791" s="132"/>
      <c r="CN4791" s="132"/>
      <c r="CO4791" s="137"/>
      <c r="CP4791" s="132"/>
      <c r="CQ4791" s="137"/>
    </row>
    <row r="4792" spans="91:95">
      <c r="CM4792" s="132"/>
      <c r="CN4792" s="132"/>
      <c r="CO4792" s="137"/>
      <c r="CP4792" s="132"/>
      <c r="CQ4792" s="137"/>
    </row>
    <row r="4793" spans="91:95">
      <c r="CM4793" s="132"/>
      <c r="CN4793" s="132"/>
      <c r="CO4793" s="137"/>
      <c r="CP4793" s="132"/>
      <c r="CQ4793" s="137"/>
    </row>
    <row r="4794" spans="91:95">
      <c r="CM4794" s="132"/>
      <c r="CN4794" s="132"/>
      <c r="CO4794" s="137"/>
      <c r="CP4794" s="132"/>
      <c r="CQ4794" s="137"/>
    </row>
    <row r="4795" spans="91:95">
      <c r="CM4795" s="132"/>
      <c r="CN4795" s="132"/>
      <c r="CO4795" s="137"/>
      <c r="CP4795" s="132"/>
      <c r="CQ4795" s="137"/>
    </row>
    <row r="4796" spans="91:95">
      <c r="CM4796" s="132"/>
      <c r="CN4796" s="132"/>
      <c r="CO4796" s="137"/>
      <c r="CP4796" s="132"/>
      <c r="CQ4796" s="137"/>
    </row>
    <row r="4797" spans="91:95">
      <c r="CM4797" s="132"/>
      <c r="CN4797" s="132"/>
      <c r="CO4797" s="137"/>
      <c r="CP4797" s="132"/>
      <c r="CQ4797" s="137"/>
    </row>
    <row r="4798" spans="91:95">
      <c r="CM4798" s="132"/>
      <c r="CN4798" s="132"/>
      <c r="CO4798" s="137"/>
      <c r="CP4798" s="132"/>
      <c r="CQ4798" s="137"/>
    </row>
    <row r="4799" spans="91:95">
      <c r="CM4799" s="132"/>
      <c r="CN4799" s="132"/>
      <c r="CO4799" s="137"/>
      <c r="CP4799" s="132"/>
      <c r="CQ4799" s="137"/>
    </row>
    <row r="4800" spans="91:95">
      <c r="CM4800" s="132"/>
      <c r="CN4800" s="132"/>
      <c r="CO4800" s="137"/>
      <c r="CP4800" s="132"/>
      <c r="CQ4800" s="137"/>
    </row>
    <row r="4801" spans="91:95">
      <c r="CM4801" s="132"/>
      <c r="CN4801" s="132"/>
      <c r="CO4801" s="137"/>
      <c r="CP4801" s="132"/>
      <c r="CQ4801" s="137"/>
    </row>
    <row r="4802" spans="91:95">
      <c r="CM4802" s="132"/>
      <c r="CN4802" s="132"/>
      <c r="CO4802" s="137"/>
      <c r="CP4802" s="132"/>
      <c r="CQ4802" s="137"/>
    </row>
    <row r="4803" spans="91:95">
      <c r="CM4803" s="132"/>
      <c r="CN4803" s="132"/>
      <c r="CO4803" s="137"/>
      <c r="CP4803" s="132"/>
      <c r="CQ4803" s="137"/>
    </row>
    <row r="4804" spans="91:95">
      <c r="CM4804" s="132"/>
      <c r="CN4804" s="132"/>
      <c r="CO4804" s="137"/>
      <c r="CP4804" s="132"/>
      <c r="CQ4804" s="137"/>
    </row>
    <row r="4805" spans="91:95">
      <c r="CM4805" s="132"/>
      <c r="CN4805" s="132"/>
      <c r="CO4805" s="137"/>
      <c r="CP4805" s="132"/>
      <c r="CQ4805" s="137"/>
    </row>
    <row r="4806" spans="91:95">
      <c r="CM4806" s="132"/>
      <c r="CN4806" s="132"/>
      <c r="CO4806" s="137"/>
      <c r="CP4806" s="132"/>
      <c r="CQ4806" s="137"/>
    </row>
    <row r="4807" spans="91:95">
      <c r="CM4807" s="132"/>
      <c r="CN4807" s="132"/>
      <c r="CO4807" s="137"/>
      <c r="CP4807" s="132"/>
      <c r="CQ4807" s="137"/>
    </row>
    <row r="4808" spans="91:95">
      <c r="CM4808" s="132"/>
      <c r="CN4808" s="132"/>
      <c r="CO4808" s="137"/>
      <c r="CP4808" s="132"/>
      <c r="CQ4808" s="137"/>
    </row>
    <row r="4809" spans="91:95">
      <c r="CM4809" s="132"/>
      <c r="CN4809" s="132"/>
      <c r="CO4809" s="137"/>
      <c r="CP4809" s="132"/>
      <c r="CQ4809" s="137"/>
    </row>
    <row r="4810" spans="91:95">
      <c r="CM4810" s="132"/>
      <c r="CN4810" s="132"/>
      <c r="CO4810" s="137"/>
      <c r="CP4810" s="132"/>
      <c r="CQ4810" s="137"/>
    </row>
    <row r="4811" spans="91:95">
      <c r="CM4811" s="132"/>
      <c r="CN4811" s="132"/>
      <c r="CO4811" s="137"/>
      <c r="CP4811" s="132"/>
      <c r="CQ4811" s="137"/>
    </row>
    <row r="4812" spans="91:95">
      <c r="CM4812" s="132"/>
      <c r="CN4812" s="132"/>
      <c r="CO4812" s="137"/>
      <c r="CP4812" s="132"/>
      <c r="CQ4812" s="137"/>
    </row>
    <row r="4813" spans="91:95">
      <c r="CM4813" s="132"/>
      <c r="CN4813" s="132"/>
      <c r="CO4813" s="137"/>
      <c r="CP4813" s="132"/>
      <c r="CQ4813" s="137"/>
    </row>
    <row r="4814" spans="91:95">
      <c r="CM4814" s="132"/>
      <c r="CN4814" s="132"/>
      <c r="CO4814" s="137"/>
      <c r="CP4814" s="132"/>
      <c r="CQ4814" s="137"/>
    </row>
    <row r="4815" spans="91:95">
      <c r="CM4815" s="132"/>
      <c r="CN4815" s="132"/>
      <c r="CO4815" s="137"/>
      <c r="CP4815" s="132"/>
      <c r="CQ4815" s="137"/>
    </row>
    <row r="4816" spans="91:95">
      <c r="CM4816" s="132"/>
      <c r="CN4816" s="132"/>
      <c r="CO4816" s="137"/>
      <c r="CP4816" s="132"/>
      <c r="CQ4816" s="137"/>
    </row>
    <row r="4817" spans="91:95">
      <c r="CM4817" s="132"/>
      <c r="CN4817" s="132"/>
      <c r="CO4817" s="137"/>
      <c r="CP4817" s="132"/>
      <c r="CQ4817" s="137"/>
    </row>
    <row r="4818" spans="91:95">
      <c r="CM4818" s="132"/>
      <c r="CN4818" s="132"/>
      <c r="CO4818" s="137"/>
      <c r="CP4818" s="132"/>
      <c r="CQ4818" s="137"/>
    </row>
    <row r="4819" spans="91:95">
      <c r="CM4819" s="132"/>
      <c r="CN4819" s="132"/>
      <c r="CO4819" s="137"/>
      <c r="CP4819" s="132"/>
      <c r="CQ4819" s="137"/>
    </row>
    <row r="4820" spans="91:95">
      <c r="CM4820" s="132"/>
      <c r="CN4820" s="132"/>
      <c r="CO4820" s="137"/>
      <c r="CP4820" s="132"/>
      <c r="CQ4820" s="137"/>
    </row>
    <row r="4821" spans="91:95">
      <c r="CM4821" s="132"/>
      <c r="CN4821" s="132"/>
      <c r="CO4821" s="137"/>
      <c r="CP4821" s="132"/>
      <c r="CQ4821" s="137"/>
    </row>
    <row r="4822" spans="91:95">
      <c r="CM4822" s="132"/>
      <c r="CN4822" s="132"/>
      <c r="CO4822" s="137"/>
      <c r="CP4822" s="132"/>
      <c r="CQ4822" s="137"/>
    </row>
    <row r="4823" spans="91:95">
      <c r="CM4823" s="132"/>
      <c r="CN4823" s="132"/>
      <c r="CO4823" s="137"/>
      <c r="CP4823" s="132"/>
      <c r="CQ4823" s="137"/>
    </row>
    <row r="4824" spans="91:95">
      <c r="CM4824" s="132"/>
      <c r="CN4824" s="132"/>
      <c r="CO4824" s="137"/>
      <c r="CP4824" s="132"/>
      <c r="CQ4824" s="137"/>
    </row>
    <row r="4825" spans="91:95">
      <c r="CM4825" s="132"/>
      <c r="CN4825" s="132"/>
      <c r="CO4825" s="137"/>
      <c r="CP4825" s="132"/>
      <c r="CQ4825" s="137"/>
    </row>
    <row r="4826" spans="91:95">
      <c r="CM4826" s="132"/>
      <c r="CN4826" s="132"/>
      <c r="CO4826" s="137"/>
      <c r="CP4826" s="132"/>
      <c r="CQ4826" s="137"/>
    </row>
    <row r="4827" spans="91:95">
      <c r="CM4827" s="132"/>
      <c r="CN4827" s="132"/>
      <c r="CO4827" s="137"/>
      <c r="CP4827" s="132"/>
      <c r="CQ4827" s="137"/>
    </row>
    <row r="4828" spans="91:95">
      <c r="CM4828" s="132"/>
      <c r="CN4828" s="132"/>
      <c r="CO4828" s="137"/>
      <c r="CP4828" s="132"/>
      <c r="CQ4828" s="137"/>
    </row>
    <row r="4829" spans="91:95">
      <c r="CM4829" s="132"/>
      <c r="CN4829" s="132"/>
      <c r="CO4829" s="137"/>
      <c r="CP4829" s="132"/>
      <c r="CQ4829" s="137"/>
    </row>
    <row r="4830" spans="91:95">
      <c r="CM4830" s="132"/>
      <c r="CN4830" s="132"/>
      <c r="CO4830" s="137"/>
      <c r="CP4830" s="132"/>
      <c r="CQ4830" s="137"/>
    </row>
    <row r="4831" spans="91:95">
      <c r="CM4831" s="132"/>
      <c r="CN4831" s="132"/>
      <c r="CO4831" s="137"/>
      <c r="CP4831" s="132"/>
      <c r="CQ4831" s="137"/>
    </row>
    <row r="4832" spans="91:95">
      <c r="CM4832" s="132"/>
      <c r="CN4832" s="132"/>
      <c r="CO4832" s="137"/>
      <c r="CP4832" s="132"/>
      <c r="CQ4832" s="137"/>
    </row>
    <row r="4833" spans="91:95">
      <c r="CM4833" s="132"/>
      <c r="CN4833" s="132"/>
      <c r="CO4833" s="137"/>
      <c r="CP4833" s="132"/>
      <c r="CQ4833" s="137"/>
    </row>
    <row r="4834" spans="91:95">
      <c r="CM4834" s="132"/>
      <c r="CN4834" s="132"/>
      <c r="CO4834" s="137"/>
      <c r="CP4834" s="132"/>
      <c r="CQ4834" s="137"/>
    </row>
    <row r="4835" spans="91:95">
      <c r="CM4835" s="132"/>
      <c r="CN4835" s="132"/>
      <c r="CO4835" s="137"/>
      <c r="CP4835" s="132"/>
      <c r="CQ4835" s="137"/>
    </row>
    <row r="4836" spans="91:95">
      <c r="CM4836" s="132"/>
      <c r="CN4836" s="132"/>
      <c r="CO4836" s="137"/>
      <c r="CP4836" s="132"/>
      <c r="CQ4836" s="137"/>
    </row>
    <row r="4837" spans="91:95">
      <c r="CM4837" s="132"/>
      <c r="CN4837" s="132"/>
      <c r="CO4837" s="137"/>
      <c r="CP4837" s="132"/>
      <c r="CQ4837" s="137"/>
    </row>
    <row r="4838" spans="91:95">
      <c r="CM4838" s="132"/>
      <c r="CN4838" s="132"/>
      <c r="CO4838" s="137"/>
      <c r="CP4838" s="132"/>
      <c r="CQ4838" s="137"/>
    </row>
    <row r="4839" spans="91:95">
      <c r="CM4839" s="132"/>
      <c r="CN4839" s="132"/>
      <c r="CO4839" s="137"/>
      <c r="CP4839" s="132"/>
      <c r="CQ4839" s="137"/>
    </row>
    <row r="4840" spans="91:95">
      <c r="CM4840" s="132"/>
      <c r="CN4840" s="132"/>
      <c r="CO4840" s="137"/>
      <c r="CP4840" s="132"/>
      <c r="CQ4840" s="137"/>
    </row>
    <row r="4841" spans="91:95">
      <c r="CM4841" s="132"/>
      <c r="CN4841" s="132"/>
      <c r="CO4841" s="137"/>
      <c r="CP4841" s="132"/>
      <c r="CQ4841" s="137"/>
    </row>
    <row r="4842" spans="91:95">
      <c r="CM4842" s="132"/>
      <c r="CN4842" s="132"/>
      <c r="CO4842" s="137"/>
      <c r="CP4842" s="132"/>
      <c r="CQ4842" s="137"/>
    </row>
    <row r="4843" spans="91:95">
      <c r="CM4843" s="132"/>
      <c r="CN4843" s="132"/>
      <c r="CO4843" s="137"/>
      <c r="CP4843" s="132"/>
      <c r="CQ4843" s="137"/>
    </row>
    <row r="4844" spans="91:95">
      <c r="CM4844" s="132"/>
      <c r="CN4844" s="132"/>
      <c r="CO4844" s="137"/>
      <c r="CP4844" s="132"/>
      <c r="CQ4844" s="137"/>
    </row>
    <row r="4845" spans="91:95">
      <c r="CM4845" s="132"/>
      <c r="CN4845" s="132"/>
      <c r="CO4845" s="137"/>
      <c r="CP4845" s="132"/>
      <c r="CQ4845" s="137"/>
    </row>
    <row r="4846" spans="91:95">
      <c r="CM4846" s="132"/>
      <c r="CN4846" s="132"/>
      <c r="CO4846" s="137"/>
      <c r="CP4846" s="132"/>
      <c r="CQ4846" s="137"/>
    </row>
    <row r="4847" spans="91:95">
      <c r="CM4847" s="132"/>
      <c r="CN4847" s="132"/>
      <c r="CO4847" s="137"/>
      <c r="CP4847" s="132"/>
      <c r="CQ4847" s="137"/>
    </row>
    <row r="4848" spans="91:95">
      <c r="CM4848" s="132"/>
      <c r="CN4848" s="132"/>
      <c r="CO4848" s="137"/>
      <c r="CP4848" s="132"/>
      <c r="CQ4848" s="137"/>
    </row>
    <row r="4849" spans="91:95">
      <c r="CM4849" s="132"/>
      <c r="CN4849" s="132"/>
      <c r="CO4849" s="137"/>
      <c r="CP4849" s="132"/>
      <c r="CQ4849" s="137"/>
    </row>
    <row r="4850" spans="91:95">
      <c r="CM4850" s="132"/>
      <c r="CN4850" s="132"/>
      <c r="CO4850" s="137"/>
      <c r="CP4850" s="132"/>
      <c r="CQ4850" s="137"/>
    </row>
    <row r="4851" spans="91:95">
      <c r="CM4851" s="132"/>
      <c r="CN4851" s="132"/>
      <c r="CO4851" s="137"/>
      <c r="CP4851" s="132"/>
      <c r="CQ4851" s="137"/>
    </row>
    <row r="4852" spans="91:95">
      <c r="CM4852" s="132"/>
      <c r="CN4852" s="132"/>
      <c r="CO4852" s="137"/>
      <c r="CP4852" s="132"/>
      <c r="CQ4852" s="137"/>
    </row>
    <row r="4853" spans="91:95">
      <c r="CM4853" s="132"/>
      <c r="CN4853" s="132"/>
      <c r="CO4853" s="137"/>
      <c r="CP4853" s="132"/>
      <c r="CQ4853" s="137"/>
    </row>
    <row r="4854" spans="91:95">
      <c r="CM4854" s="132"/>
      <c r="CN4854" s="132"/>
      <c r="CO4854" s="137"/>
      <c r="CP4854" s="132"/>
      <c r="CQ4854" s="137"/>
    </row>
    <row r="4855" spans="91:95">
      <c r="CM4855" s="132"/>
      <c r="CN4855" s="132"/>
      <c r="CO4855" s="137"/>
      <c r="CP4855" s="132"/>
      <c r="CQ4855" s="137"/>
    </row>
    <row r="4856" spans="91:95">
      <c r="CM4856" s="132"/>
      <c r="CN4856" s="132"/>
      <c r="CO4856" s="137"/>
      <c r="CP4856" s="132"/>
      <c r="CQ4856" s="137"/>
    </row>
    <row r="4857" spans="91:95">
      <c r="CM4857" s="132"/>
      <c r="CN4857" s="132"/>
      <c r="CO4857" s="137"/>
      <c r="CP4857" s="132"/>
      <c r="CQ4857" s="137"/>
    </row>
    <row r="4858" spans="91:95">
      <c r="CM4858" s="132"/>
      <c r="CN4858" s="132"/>
      <c r="CO4858" s="137"/>
      <c r="CP4858" s="132"/>
      <c r="CQ4858" s="137"/>
    </row>
    <row r="4859" spans="91:95">
      <c r="CM4859" s="132"/>
      <c r="CN4859" s="132"/>
      <c r="CO4859" s="137"/>
      <c r="CP4859" s="132"/>
      <c r="CQ4859" s="137"/>
    </row>
    <row r="4860" spans="91:95">
      <c r="CM4860" s="132"/>
      <c r="CN4860" s="132"/>
      <c r="CO4860" s="137"/>
      <c r="CP4860" s="132"/>
      <c r="CQ4860" s="137"/>
    </row>
    <row r="4861" spans="91:95">
      <c r="CM4861" s="132"/>
      <c r="CN4861" s="132"/>
      <c r="CO4861" s="137"/>
      <c r="CP4861" s="132"/>
      <c r="CQ4861" s="137"/>
    </row>
    <row r="4862" spans="91:95">
      <c r="CM4862" s="132"/>
      <c r="CN4862" s="132"/>
      <c r="CO4862" s="137"/>
      <c r="CP4862" s="132"/>
      <c r="CQ4862" s="137"/>
    </row>
    <row r="4863" spans="91:95">
      <c r="CM4863" s="132"/>
      <c r="CN4863" s="132"/>
      <c r="CO4863" s="137"/>
      <c r="CP4863" s="132"/>
      <c r="CQ4863" s="137"/>
    </row>
    <row r="4864" spans="91:95">
      <c r="CM4864" s="132"/>
      <c r="CN4864" s="132"/>
      <c r="CO4864" s="137"/>
      <c r="CP4864" s="132"/>
      <c r="CQ4864" s="137"/>
    </row>
    <row r="4865" spans="91:95">
      <c r="CM4865" s="132"/>
      <c r="CN4865" s="132"/>
      <c r="CO4865" s="137"/>
      <c r="CP4865" s="132"/>
      <c r="CQ4865" s="137"/>
    </row>
    <row r="4866" spans="91:95">
      <c r="CM4866" s="132"/>
      <c r="CN4866" s="132"/>
      <c r="CO4866" s="137"/>
      <c r="CP4866" s="132"/>
      <c r="CQ4866" s="137"/>
    </row>
    <row r="4867" spans="91:95">
      <c r="CM4867" s="132"/>
      <c r="CN4867" s="132"/>
      <c r="CO4867" s="137"/>
      <c r="CP4867" s="132"/>
      <c r="CQ4867" s="137"/>
    </row>
    <row r="4868" spans="91:95">
      <c r="CM4868" s="132"/>
      <c r="CN4868" s="132"/>
      <c r="CO4868" s="137"/>
      <c r="CP4868" s="132"/>
      <c r="CQ4868" s="137"/>
    </row>
    <row r="4869" spans="91:95">
      <c r="CM4869" s="132"/>
      <c r="CN4869" s="132"/>
      <c r="CO4869" s="137"/>
      <c r="CP4869" s="132"/>
      <c r="CQ4869" s="137"/>
    </row>
    <row r="4870" spans="91:95">
      <c r="CM4870" s="132"/>
      <c r="CN4870" s="132"/>
      <c r="CO4870" s="137"/>
      <c r="CP4870" s="132"/>
      <c r="CQ4870" s="137"/>
    </row>
    <row r="4871" spans="91:95">
      <c r="CM4871" s="132"/>
      <c r="CN4871" s="132"/>
      <c r="CO4871" s="137"/>
      <c r="CP4871" s="132"/>
      <c r="CQ4871" s="137"/>
    </row>
    <row r="4872" spans="91:95">
      <c r="CM4872" s="132"/>
      <c r="CN4872" s="132"/>
      <c r="CO4872" s="137"/>
      <c r="CP4872" s="132"/>
      <c r="CQ4872" s="137"/>
    </row>
    <row r="4873" spans="91:95">
      <c r="CM4873" s="132"/>
      <c r="CN4873" s="132"/>
      <c r="CO4873" s="137"/>
      <c r="CP4873" s="132"/>
      <c r="CQ4873" s="137"/>
    </row>
    <row r="4874" spans="91:95">
      <c r="CM4874" s="132"/>
      <c r="CN4874" s="132"/>
      <c r="CO4874" s="137"/>
      <c r="CP4874" s="132"/>
      <c r="CQ4874" s="137"/>
    </row>
    <row r="4875" spans="91:95">
      <c r="CM4875" s="132"/>
      <c r="CN4875" s="132"/>
      <c r="CO4875" s="137"/>
      <c r="CP4875" s="132"/>
      <c r="CQ4875" s="137"/>
    </row>
    <row r="4876" spans="91:95">
      <c r="CM4876" s="132"/>
      <c r="CN4876" s="132"/>
      <c r="CO4876" s="137"/>
      <c r="CP4876" s="132"/>
      <c r="CQ4876" s="137"/>
    </row>
    <row r="4877" spans="91:95">
      <c r="CM4877" s="132"/>
      <c r="CN4877" s="132"/>
      <c r="CO4877" s="137"/>
      <c r="CP4877" s="132"/>
      <c r="CQ4877" s="137"/>
    </row>
    <row r="4878" spans="91:95">
      <c r="CM4878" s="132"/>
      <c r="CN4878" s="132"/>
      <c r="CO4878" s="137"/>
      <c r="CP4878" s="132"/>
      <c r="CQ4878" s="137"/>
    </row>
    <row r="4879" spans="91:95">
      <c r="CM4879" s="132"/>
      <c r="CN4879" s="132"/>
      <c r="CO4879" s="137"/>
      <c r="CP4879" s="132"/>
      <c r="CQ4879" s="137"/>
    </row>
    <row r="4880" spans="91:95">
      <c r="CM4880" s="132"/>
      <c r="CN4880" s="132"/>
      <c r="CO4880" s="137"/>
      <c r="CP4880" s="132"/>
      <c r="CQ4880" s="137"/>
    </row>
    <row r="4881" spans="91:95">
      <c r="CM4881" s="132"/>
      <c r="CN4881" s="132"/>
      <c r="CO4881" s="137"/>
      <c r="CP4881" s="132"/>
      <c r="CQ4881" s="137"/>
    </row>
    <row r="4882" spans="91:95">
      <c r="CM4882" s="132"/>
      <c r="CN4882" s="132"/>
      <c r="CO4882" s="137"/>
      <c r="CP4882" s="132"/>
      <c r="CQ4882" s="137"/>
    </row>
    <row r="4883" spans="91:95">
      <c r="CM4883" s="132"/>
      <c r="CN4883" s="132"/>
      <c r="CO4883" s="137"/>
      <c r="CP4883" s="132"/>
      <c r="CQ4883" s="137"/>
    </row>
    <row r="4884" spans="91:95">
      <c r="CM4884" s="132"/>
      <c r="CN4884" s="132"/>
      <c r="CO4884" s="137"/>
      <c r="CP4884" s="132"/>
      <c r="CQ4884" s="137"/>
    </row>
    <row r="4885" spans="91:95">
      <c r="CM4885" s="132"/>
      <c r="CN4885" s="132"/>
      <c r="CO4885" s="137"/>
      <c r="CP4885" s="132"/>
      <c r="CQ4885" s="137"/>
    </row>
    <row r="4886" spans="91:95">
      <c r="CM4886" s="132"/>
      <c r="CN4886" s="132"/>
      <c r="CO4886" s="137"/>
      <c r="CP4886" s="132"/>
      <c r="CQ4886" s="137"/>
    </row>
    <row r="4887" spans="91:95">
      <c r="CM4887" s="132"/>
      <c r="CN4887" s="132"/>
      <c r="CO4887" s="137"/>
      <c r="CP4887" s="132"/>
      <c r="CQ4887" s="137"/>
    </row>
    <row r="4888" spans="91:95">
      <c r="CM4888" s="132"/>
      <c r="CN4888" s="132"/>
      <c r="CO4888" s="137"/>
      <c r="CP4888" s="132"/>
      <c r="CQ4888" s="137"/>
    </row>
    <row r="4889" spans="91:95">
      <c r="CM4889" s="132"/>
      <c r="CN4889" s="132"/>
      <c r="CO4889" s="137"/>
      <c r="CP4889" s="132"/>
      <c r="CQ4889" s="137"/>
    </row>
    <row r="4890" spans="91:95">
      <c r="CM4890" s="132"/>
      <c r="CN4890" s="132"/>
      <c r="CO4890" s="137"/>
      <c r="CP4890" s="132"/>
      <c r="CQ4890" s="137"/>
    </row>
    <row r="4891" spans="91:95">
      <c r="CM4891" s="132"/>
      <c r="CN4891" s="132"/>
      <c r="CO4891" s="137"/>
      <c r="CP4891" s="132"/>
      <c r="CQ4891" s="137"/>
    </row>
    <row r="4892" spans="91:95">
      <c r="CM4892" s="132"/>
      <c r="CN4892" s="132"/>
      <c r="CO4892" s="137"/>
      <c r="CP4892" s="132"/>
      <c r="CQ4892" s="137"/>
    </row>
    <row r="4893" spans="91:95">
      <c r="CM4893" s="132"/>
      <c r="CN4893" s="132"/>
      <c r="CO4893" s="137"/>
      <c r="CP4893" s="132"/>
      <c r="CQ4893" s="137"/>
    </row>
    <row r="4894" spans="91:95">
      <c r="CM4894" s="132"/>
      <c r="CN4894" s="132"/>
      <c r="CO4894" s="137"/>
      <c r="CP4894" s="132"/>
      <c r="CQ4894" s="137"/>
    </row>
    <row r="4895" spans="91:95">
      <c r="CM4895" s="132"/>
      <c r="CN4895" s="132"/>
      <c r="CO4895" s="137"/>
      <c r="CP4895" s="132"/>
      <c r="CQ4895" s="137"/>
    </row>
    <row r="4896" spans="91:95">
      <c r="CM4896" s="132"/>
      <c r="CN4896" s="132"/>
      <c r="CO4896" s="137"/>
      <c r="CP4896" s="132"/>
      <c r="CQ4896" s="137"/>
    </row>
    <row r="4897" spans="91:95">
      <c r="CM4897" s="132"/>
      <c r="CN4897" s="132"/>
      <c r="CO4897" s="137"/>
      <c r="CP4897" s="132"/>
      <c r="CQ4897" s="137"/>
    </row>
    <row r="4898" spans="91:95">
      <c r="CM4898" s="132"/>
      <c r="CN4898" s="132"/>
      <c r="CO4898" s="137"/>
      <c r="CP4898" s="132"/>
      <c r="CQ4898" s="137"/>
    </row>
    <row r="4899" spans="91:95">
      <c r="CM4899" s="132"/>
      <c r="CN4899" s="132"/>
      <c r="CO4899" s="137"/>
      <c r="CP4899" s="132"/>
      <c r="CQ4899" s="137"/>
    </row>
    <row r="4900" spans="91:95">
      <c r="CM4900" s="132"/>
      <c r="CN4900" s="132"/>
      <c r="CO4900" s="137"/>
      <c r="CP4900" s="132"/>
      <c r="CQ4900" s="137"/>
    </row>
    <row r="4901" spans="91:95">
      <c r="CM4901" s="132"/>
      <c r="CN4901" s="132"/>
      <c r="CO4901" s="137"/>
      <c r="CP4901" s="132"/>
      <c r="CQ4901" s="137"/>
    </row>
    <row r="4902" spans="91:95">
      <c r="CM4902" s="132"/>
      <c r="CN4902" s="132"/>
      <c r="CO4902" s="137"/>
      <c r="CP4902" s="132"/>
      <c r="CQ4902" s="137"/>
    </row>
    <row r="4903" spans="91:95">
      <c r="CM4903" s="132"/>
      <c r="CN4903" s="132"/>
      <c r="CO4903" s="137"/>
      <c r="CP4903" s="132"/>
      <c r="CQ4903" s="137"/>
    </row>
    <row r="4904" spans="91:95">
      <c r="CM4904" s="132"/>
      <c r="CN4904" s="132"/>
      <c r="CO4904" s="137"/>
      <c r="CP4904" s="132"/>
      <c r="CQ4904" s="137"/>
    </row>
    <row r="4905" spans="91:95">
      <c r="CM4905" s="132"/>
      <c r="CN4905" s="132"/>
      <c r="CO4905" s="137"/>
      <c r="CP4905" s="132"/>
      <c r="CQ4905" s="137"/>
    </row>
    <row r="4906" spans="91:95">
      <c r="CM4906" s="132"/>
      <c r="CN4906" s="132"/>
      <c r="CO4906" s="137"/>
      <c r="CP4906" s="132"/>
      <c r="CQ4906" s="137"/>
    </row>
    <row r="4907" spans="91:95">
      <c r="CM4907" s="132"/>
      <c r="CN4907" s="132"/>
      <c r="CO4907" s="137"/>
      <c r="CP4907" s="132"/>
      <c r="CQ4907" s="137"/>
    </row>
    <row r="4908" spans="91:95">
      <c r="CM4908" s="132"/>
      <c r="CN4908" s="132"/>
      <c r="CO4908" s="137"/>
      <c r="CP4908" s="132"/>
      <c r="CQ4908" s="137"/>
    </row>
    <row r="4909" spans="91:95">
      <c r="CM4909" s="132"/>
      <c r="CN4909" s="132"/>
      <c r="CO4909" s="137"/>
      <c r="CP4909" s="132"/>
      <c r="CQ4909" s="137"/>
    </row>
    <row r="4910" spans="91:95">
      <c r="CM4910" s="132"/>
      <c r="CN4910" s="132"/>
      <c r="CO4910" s="137"/>
      <c r="CP4910" s="132"/>
      <c r="CQ4910" s="137"/>
    </row>
    <row r="4911" spans="91:95">
      <c r="CM4911" s="132"/>
      <c r="CN4911" s="132"/>
      <c r="CO4911" s="137"/>
      <c r="CP4911" s="132"/>
      <c r="CQ4911" s="137"/>
    </row>
    <row r="4912" spans="91:95">
      <c r="CM4912" s="132"/>
      <c r="CN4912" s="132"/>
      <c r="CO4912" s="137"/>
      <c r="CP4912" s="132"/>
      <c r="CQ4912" s="137"/>
    </row>
    <row r="4913" spans="91:95">
      <c r="CM4913" s="132"/>
      <c r="CN4913" s="132"/>
      <c r="CO4913" s="137"/>
      <c r="CP4913" s="132"/>
      <c r="CQ4913" s="137"/>
    </row>
    <row r="4914" spans="91:95">
      <c r="CM4914" s="132"/>
      <c r="CN4914" s="132"/>
      <c r="CO4914" s="137"/>
      <c r="CP4914" s="132"/>
      <c r="CQ4914" s="137"/>
    </row>
    <row r="4915" spans="91:95">
      <c r="CM4915" s="132"/>
      <c r="CN4915" s="132"/>
      <c r="CO4915" s="137"/>
      <c r="CP4915" s="132"/>
      <c r="CQ4915" s="137"/>
    </row>
    <row r="4916" spans="91:95">
      <c r="CM4916" s="132"/>
      <c r="CN4916" s="132"/>
      <c r="CO4916" s="137"/>
      <c r="CP4916" s="132"/>
      <c r="CQ4916" s="137"/>
    </row>
    <row r="4917" spans="91:95">
      <c r="CM4917" s="132"/>
      <c r="CN4917" s="132"/>
      <c r="CO4917" s="137"/>
      <c r="CP4917" s="132"/>
      <c r="CQ4917" s="137"/>
    </row>
    <row r="4918" spans="91:95">
      <c r="CM4918" s="132"/>
      <c r="CN4918" s="132"/>
      <c r="CO4918" s="137"/>
      <c r="CP4918" s="132"/>
      <c r="CQ4918" s="137"/>
    </row>
    <row r="4919" spans="91:95">
      <c r="CM4919" s="132"/>
      <c r="CN4919" s="132"/>
      <c r="CO4919" s="137"/>
      <c r="CP4919" s="132"/>
      <c r="CQ4919" s="137"/>
    </row>
    <row r="4920" spans="91:95">
      <c r="CM4920" s="132"/>
      <c r="CN4920" s="132"/>
      <c r="CO4920" s="137"/>
      <c r="CP4920" s="132"/>
      <c r="CQ4920" s="137"/>
    </row>
    <row r="4921" spans="91:95">
      <c r="CM4921" s="132"/>
      <c r="CN4921" s="132"/>
      <c r="CO4921" s="137"/>
      <c r="CP4921" s="132"/>
      <c r="CQ4921" s="137"/>
    </row>
    <row r="4922" spans="91:95">
      <c r="CM4922" s="132"/>
      <c r="CN4922" s="132"/>
      <c r="CO4922" s="137"/>
      <c r="CP4922" s="132"/>
      <c r="CQ4922" s="137"/>
    </row>
    <row r="4923" spans="91:95">
      <c r="CM4923" s="132"/>
      <c r="CN4923" s="132"/>
      <c r="CO4923" s="137"/>
      <c r="CP4923" s="132"/>
      <c r="CQ4923" s="137"/>
    </row>
    <row r="4924" spans="91:95">
      <c r="CM4924" s="132"/>
      <c r="CN4924" s="132"/>
      <c r="CO4924" s="137"/>
      <c r="CP4924" s="132"/>
      <c r="CQ4924" s="137"/>
    </row>
    <row r="4925" spans="91:95">
      <c r="CM4925" s="132"/>
      <c r="CN4925" s="132"/>
      <c r="CO4925" s="137"/>
      <c r="CP4925" s="132"/>
      <c r="CQ4925" s="137"/>
    </row>
    <row r="4926" spans="91:95">
      <c r="CM4926" s="132"/>
      <c r="CN4926" s="132"/>
      <c r="CO4926" s="137"/>
      <c r="CP4926" s="132"/>
      <c r="CQ4926" s="137"/>
    </row>
    <row r="4927" spans="91:95">
      <c r="CM4927" s="132"/>
      <c r="CN4927" s="132"/>
      <c r="CO4927" s="137"/>
      <c r="CP4927" s="132"/>
      <c r="CQ4927" s="137"/>
    </row>
    <row r="4928" spans="91:95">
      <c r="CM4928" s="132"/>
      <c r="CN4928" s="132"/>
      <c r="CO4928" s="137"/>
      <c r="CP4928" s="132"/>
      <c r="CQ4928" s="137"/>
    </row>
    <row r="4929" spans="91:95">
      <c r="CM4929" s="132"/>
      <c r="CN4929" s="132"/>
      <c r="CO4929" s="137"/>
      <c r="CP4929" s="132"/>
      <c r="CQ4929" s="137"/>
    </row>
    <row r="4930" spans="91:95">
      <c r="CM4930" s="132"/>
      <c r="CN4930" s="132"/>
      <c r="CO4930" s="137"/>
      <c r="CP4930" s="132"/>
      <c r="CQ4930" s="137"/>
    </row>
    <row r="4931" spans="91:95">
      <c r="CM4931" s="132"/>
      <c r="CN4931" s="132"/>
      <c r="CO4931" s="137"/>
      <c r="CP4931" s="132"/>
      <c r="CQ4931" s="137"/>
    </row>
    <row r="4932" spans="91:95">
      <c r="CM4932" s="132"/>
      <c r="CN4932" s="132"/>
      <c r="CO4932" s="137"/>
      <c r="CP4932" s="132"/>
      <c r="CQ4932" s="137"/>
    </row>
    <row r="4933" spans="91:95">
      <c r="CM4933" s="132"/>
      <c r="CN4933" s="132"/>
      <c r="CO4933" s="137"/>
      <c r="CP4933" s="132"/>
      <c r="CQ4933" s="137"/>
    </row>
    <row r="4934" spans="91:95">
      <c r="CM4934" s="132"/>
      <c r="CN4934" s="132"/>
      <c r="CO4934" s="137"/>
      <c r="CP4934" s="132"/>
      <c r="CQ4934" s="137"/>
    </row>
    <row r="4935" spans="91:95">
      <c r="CM4935" s="132"/>
      <c r="CN4935" s="132"/>
      <c r="CO4935" s="137"/>
      <c r="CP4935" s="132"/>
      <c r="CQ4935" s="137"/>
    </row>
    <row r="4936" spans="91:95">
      <c r="CM4936" s="132"/>
      <c r="CN4936" s="132"/>
      <c r="CO4936" s="137"/>
      <c r="CP4936" s="132"/>
      <c r="CQ4936" s="137"/>
    </row>
    <row r="4937" spans="91:95">
      <c r="CM4937" s="132"/>
      <c r="CN4937" s="132"/>
      <c r="CO4937" s="137"/>
      <c r="CP4937" s="132"/>
      <c r="CQ4937" s="137"/>
    </row>
    <row r="4938" spans="91:95">
      <c r="CM4938" s="132"/>
      <c r="CN4938" s="132"/>
      <c r="CO4938" s="137"/>
      <c r="CP4938" s="132"/>
      <c r="CQ4938" s="137"/>
    </row>
    <row r="4939" spans="91:95">
      <c r="CM4939" s="132"/>
      <c r="CN4939" s="132"/>
      <c r="CO4939" s="137"/>
      <c r="CP4939" s="132"/>
      <c r="CQ4939" s="137"/>
    </row>
    <row r="4940" spans="91:95">
      <c r="CM4940" s="132"/>
      <c r="CN4940" s="132"/>
      <c r="CO4940" s="137"/>
      <c r="CP4940" s="132"/>
      <c r="CQ4940" s="137"/>
    </row>
    <row r="4941" spans="91:95">
      <c r="CM4941" s="132"/>
      <c r="CN4941" s="132"/>
      <c r="CO4941" s="137"/>
      <c r="CP4941" s="132"/>
      <c r="CQ4941" s="137"/>
    </row>
    <row r="4942" spans="91:95">
      <c r="CM4942" s="132"/>
      <c r="CN4942" s="132"/>
      <c r="CO4942" s="137"/>
      <c r="CP4942" s="132"/>
      <c r="CQ4942" s="137"/>
    </row>
    <row r="4943" spans="91:95">
      <c r="CM4943" s="132"/>
      <c r="CN4943" s="132"/>
      <c r="CO4943" s="137"/>
      <c r="CP4943" s="132"/>
      <c r="CQ4943" s="137"/>
    </row>
    <row r="4944" spans="91:95">
      <c r="CM4944" s="132"/>
      <c r="CN4944" s="132"/>
      <c r="CO4944" s="137"/>
      <c r="CP4944" s="132"/>
      <c r="CQ4944" s="137"/>
    </row>
    <row r="4945" spans="91:95">
      <c r="CM4945" s="132"/>
      <c r="CN4945" s="132"/>
      <c r="CO4945" s="137"/>
      <c r="CP4945" s="132"/>
      <c r="CQ4945" s="137"/>
    </row>
    <row r="4946" spans="91:95">
      <c r="CM4946" s="132"/>
      <c r="CN4946" s="132"/>
      <c r="CO4946" s="137"/>
      <c r="CP4946" s="132"/>
      <c r="CQ4946" s="137"/>
    </row>
    <row r="4947" spans="91:95">
      <c r="CM4947" s="132"/>
      <c r="CN4947" s="132"/>
      <c r="CO4947" s="137"/>
      <c r="CP4947" s="132"/>
      <c r="CQ4947" s="137"/>
    </row>
    <row r="4948" spans="91:95">
      <c r="CM4948" s="132"/>
      <c r="CN4948" s="132"/>
      <c r="CO4948" s="137"/>
      <c r="CP4948" s="132"/>
      <c r="CQ4948" s="137"/>
    </row>
    <row r="4949" spans="91:95">
      <c r="CM4949" s="132"/>
      <c r="CN4949" s="132"/>
      <c r="CO4949" s="137"/>
      <c r="CP4949" s="132"/>
      <c r="CQ4949" s="137"/>
    </row>
    <row r="4950" spans="91:95">
      <c r="CM4950" s="132"/>
      <c r="CN4950" s="132"/>
      <c r="CO4950" s="137"/>
      <c r="CP4950" s="132"/>
      <c r="CQ4950" s="137"/>
    </row>
    <row r="4951" spans="91:95">
      <c r="CM4951" s="132"/>
      <c r="CN4951" s="132"/>
      <c r="CO4951" s="137"/>
      <c r="CP4951" s="132"/>
      <c r="CQ4951" s="137"/>
    </row>
    <row r="4952" spans="91:95">
      <c r="CM4952" s="132"/>
      <c r="CN4952" s="132"/>
      <c r="CO4952" s="137"/>
      <c r="CP4952" s="132"/>
      <c r="CQ4952" s="137"/>
    </row>
    <row r="4953" spans="91:95">
      <c r="CM4953" s="132"/>
      <c r="CN4953" s="132"/>
      <c r="CO4953" s="137"/>
      <c r="CP4953" s="132"/>
      <c r="CQ4953" s="137"/>
    </row>
    <row r="4954" spans="91:95">
      <c r="CM4954" s="132"/>
      <c r="CN4954" s="132"/>
      <c r="CO4954" s="137"/>
      <c r="CP4954" s="132"/>
      <c r="CQ4954" s="137"/>
    </row>
    <row r="4955" spans="91:95">
      <c r="CM4955" s="132"/>
      <c r="CN4955" s="132"/>
      <c r="CO4955" s="137"/>
      <c r="CP4955" s="132"/>
      <c r="CQ4955" s="137"/>
    </row>
    <row r="4956" spans="91:95">
      <c r="CM4956" s="132"/>
      <c r="CN4956" s="132"/>
      <c r="CO4956" s="137"/>
      <c r="CP4956" s="132"/>
      <c r="CQ4956" s="137"/>
    </row>
    <row r="4957" spans="91:95">
      <c r="CM4957" s="132"/>
      <c r="CN4957" s="132"/>
      <c r="CO4957" s="137"/>
      <c r="CP4957" s="132"/>
      <c r="CQ4957" s="137"/>
    </row>
    <row r="4958" spans="91:95">
      <c r="CM4958" s="132"/>
      <c r="CN4958" s="132"/>
      <c r="CO4958" s="137"/>
      <c r="CP4958" s="132"/>
      <c r="CQ4958" s="137"/>
    </row>
    <row r="4959" spans="91:95">
      <c r="CM4959" s="132"/>
      <c r="CN4959" s="132"/>
      <c r="CO4959" s="137"/>
      <c r="CP4959" s="132"/>
      <c r="CQ4959" s="137"/>
    </row>
    <row r="4960" spans="91:95">
      <c r="CM4960" s="132"/>
      <c r="CN4960" s="132"/>
      <c r="CO4960" s="137"/>
      <c r="CP4960" s="132"/>
      <c r="CQ4960" s="137"/>
    </row>
    <row r="4961" spans="91:95">
      <c r="CM4961" s="132"/>
      <c r="CN4961" s="132"/>
      <c r="CO4961" s="137"/>
      <c r="CP4961" s="132"/>
      <c r="CQ4961" s="137"/>
    </row>
    <row r="4962" spans="91:95">
      <c r="CM4962" s="132"/>
      <c r="CN4962" s="132"/>
      <c r="CO4962" s="137"/>
      <c r="CP4962" s="132"/>
      <c r="CQ4962" s="137"/>
    </row>
    <row r="4963" spans="91:95">
      <c r="CM4963" s="132"/>
      <c r="CN4963" s="132"/>
      <c r="CO4963" s="137"/>
      <c r="CP4963" s="132"/>
      <c r="CQ4963" s="137"/>
    </row>
    <row r="4964" spans="91:95">
      <c r="CM4964" s="132"/>
      <c r="CN4964" s="132"/>
      <c r="CO4964" s="137"/>
      <c r="CP4964" s="132"/>
      <c r="CQ4964" s="137"/>
    </row>
    <row r="4965" spans="91:95">
      <c r="CM4965" s="132"/>
      <c r="CN4965" s="132"/>
      <c r="CO4965" s="137"/>
      <c r="CP4965" s="132"/>
      <c r="CQ4965" s="137"/>
    </row>
    <row r="4966" spans="91:95">
      <c r="CM4966" s="132"/>
      <c r="CN4966" s="132"/>
      <c r="CO4966" s="137"/>
      <c r="CP4966" s="132"/>
      <c r="CQ4966" s="137"/>
    </row>
    <row r="4967" spans="91:95">
      <c r="CM4967" s="132"/>
      <c r="CN4967" s="132"/>
      <c r="CO4967" s="137"/>
      <c r="CP4967" s="132"/>
      <c r="CQ4967" s="137"/>
    </row>
    <row r="4968" spans="91:95">
      <c r="CM4968" s="132"/>
      <c r="CN4968" s="132"/>
      <c r="CO4968" s="137"/>
      <c r="CP4968" s="132"/>
      <c r="CQ4968" s="137"/>
    </row>
    <row r="4969" spans="91:95">
      <c r="CM4969" s="132"/>
      <c r="CN4969" s="132"/>
      <c r="CO4969" s="137"/>
      <c r="CP4969" s="132"/>
      <c r="CQ4969" s="137"/>
    </row>
    <row r="4970" spans="91:95">
      <c r="CM4970" s="132"/>
      <c r="CN4970" s="132"/>
      <c r="CO4970" s="137"/>
      <c r="CP4970" s="132"/>
      <c r="CQ4970" s="137"/>
    </row>
    <row r="4971" spans="91:95">
      <c r="CM4971" s="132"/>
      <c r="CN4971" s="132"/>
      <c r="CO4971" s="137"/>
      <c r="CP4971" s="132"/>
      <c r="CQ4971" s="137"/>
    </row>
    <row r="4972" spans="91:95">
      <c r="CM4972" s="132"/>
      <c r="CN4972" s="132"/>
      <c r="CO4972" s="137"/>
      <c r="CP4972" s="132"/>
      <c r="CQ4972" s="137"/>
    </row>
    <row r="4973" spans="91:95">
      <c r="CM4973" s="132"/>
      <c r="CN4973" s="132"/>
      <c r="CO4973" s="137"/>
      <c r="CP4973" s="132"/>
      <c r="CQ4973" s="137"/>
    </row>
    <row r="4974" spans="91:95">
      <c r="CM4974" s="132"/>
      <c r="CN4974" s="132"/>
      <c r="CO4974" s="137"/>
      <c r="CP4974" s="132"/>
      <c r="CQ4974" s="137"/>
    </row>
    <row r="4975" spans="91:95">
      <c r="CM4975" s="132"/>
      <c r="CN4975" s="132"/>
      <c r="CO4975" s="137"/>
      <c r="CP4975" s="132"/>
      <c r="CQ4975" s="137"/>
    </row>
    <row r="4976" spans="91:95">
      <c r="CM4976" s="132"/>
      <c r="CN4976" s="132"/>
      <c r="CO4976" s="137"/>
      <c r="CP4976" s="132"/>
      <c r="CQ4976" s="137"/>
    </row>
    <row r="4977" spans="91:95">
      <c r="CM4977" s="132"/>
      <c r="CN4977" s="132"/>
      <c r="CO4977" s="137"/>
      <c r="CP4977" s="132"/>
      <c r="CQ4977" s="137"/>
    </row>
    <row r="4978" spans="91:95">
      <c r="CM4978" s="132"/>
      <c r="CN4978" s="132"/>
      <c r="CO4978" s="137"/>
      <c r="CP4978" s="132"/>
      <c r="CQ4978" s="137"/>
    </row>
    <row r="4979" spans="91:95">
      <c r="CM4979" s="132"/>
      <c r="CN4979" s="132"/>
      <c r="CO4979" s="137"/>
      <c r="CP4979" s="132"/>
      <c r="CQ4979" s="137"/>
    </row>
    <row r="4980" spans="91:95">
      <c r="CM4980" s="132"/>
      <c r="CN4980" s="132"/>
      <c r="CO4980" s="137"/>
      <c r="CP4980" s="132"/>
      <c r="CQ4980" s="137"/>
    </row>
    <row r="4981" spans="91:95">
      <c r="CM4981" s="132"/>
      <c r="CN4981" s="132"/>
      <c r="CO4981" s="137"/>
      <c r="CP4981" s="132"/>
      <c r="CQ4981" s="137"/>
    </row>
    <row r="4982" spans="91:95">
      <c r="CM4982" s="132"/>
      <c r="CN4982" s="132"/>
      <c r="CO4982" s="137"/>
      <c r="CP4982" s="132"/>
      <c r="CQ4982" s="137"/>
    </row>
    <row r="4983" spans="91:95">
      <c r="CM4983" s="132"/>
      <c r="CN4983" s="132"/>
      <c r="CO4983" s="137"/>
      <c r="CP4983" s="132"/>
      <c r="CQ4983" s="137"/>
    </row>
    <row r="4984" spans="91:95">
      <c r="CM4984" s="132"/>
      <c r="CN4984" s="132"/>
      <c r="CO4984" s="137"/>
      <c r="CP4984" s="132"/>
      <c r="CQ4984" s="137"/>
    </row>
    <row r="4985" spans="91:95">
      <c r="CM4985" s="132"/>
      <c r="CN4985" s="132"/>
      <c r="CO4985" s="137"/>
      <c r="CP4985" s="132"/>
      <c r="CQ4985" s="137"/>
    </row>
    <row r="4986" spans="91:95">
      <c r="CM4986" s="132"/>
      <c r="CN4986" s="132"/>
      <c r="CO4986" s="137"/>
      <c r="CP4986" s="132"/>
      <c r="CQ4986" s="137"/>
    </row>
    <row r="4987" spans="91:95">
      <c r="CM4987" s="132"/>
      <c r="CN4987" s="132"/>
      <c r="CO4987" s="137"/>
      <c r="CP4987" s="132"/>
      <c r="CQ4987" s="137"/>
    </row>
    <row r="4988" spans="91:95">
      <c r="CM4988" s="132"/>
      <c r="CN4988" s="132"/>
      <c r="CO4988" s="137"/>
      <c r="CP4988" s="132"/>
      <c r="CQ4988" s="137"/>
    </row>
    <row r="4989" spans="91:95">
      <c r="CM4989" s="132"/>
      <c r="CN4989" s="132"/>
      <c r="CO4989" s="137"/>
      <c r="CP4989" s="132"/>
      <c r="CQ4989" s="137"/>
    </row>
    <row r="4990" spans="91:95">
      <c r="CM4990" s="132"/>
      <c r="CN4990" s="132"/>
      <c r="CO4990" s="137"/>
      <c r="CP4990" s="132"/>
      <c r="CQ4990" s="137"/>
    </row>
    <row r="4991" spans="91:95">
      <c r="CM4991" s="132"/>
      <c r="CN4991" s="132"/>
      <c r="CO4991" s="137"/>
      <c r="CP4991" s="132"/>
      <c r="CQ4991" s="137"/>
    </row>
    <row r="4992" spans="91:95">
      <c r="CM4992" s="132"/>
      <c r="CN4992" s="132"/>
      <c r="CO4992" s="137"/>
      <c r="CP4992" s="132"/>
      <c r="CQ4992" s="137"/>
    </row>
    <row r="4993" spans="91:95">
      <c r="CM4993" s="132"/>
      <c r="CN4993" s="132"/>
      <c r="CO4993" s="137"/>
      <c r="CP4993" s="132"/>
      <c r="CQ4993" s="137"/>
    </row>
    <row r="4994" spans="91:95">
      <c r="CM4994" s="132"/>
      <c r="CN4994" s="132"/>
      <c r="CO4994" s="137"/>
      <c r="CP4994" s="132"/>
      <c r="CQ4994" s="137"/>
    </row>
    <row r="4995" spans="91:95">
      <c r="CM4995" s="132"/>
      <c r="CN4995" s="132"/>
      <c r="CO4995" s="137"/>
      <c r="CP4995" s="132"/>
      <c r="CQ4995" s="137"/>
    </row>
    <row r="4996" spans="91:95">
      <c r="CM4996" s="132"/>
      <c r="CN4996" s="132"/>
      <c r="CO4996" s="137"/>
      <c r="CP4996" s="132"/>
      <c r="CQ4996" s="137"/>
    </row>
    <row r="4997" spans="91:95">
      <c r="CM4997" s="132"/>
      <c r="CN4997" s="132"/>
      <c r="CO4997" s="137"/>
      <c r="CP4997" s="132"/>
      <c r="CQ4997" s="137"/>
    </row>
    <row r="4998" spans="91:95">
      <c r="CM4998" s="132"/>
      <c r="CN4998" s="132"/>
      <c r="CO4998" s="137"/>
      <c r="CP4998" s="132"/>
      <c r="CQ4998" s="137"/>
    </row>
    <row r="4999" spans="91:95">
      <c r="CM4999" s="132"/>
      <c r="CN4999" s="132"/>
      <c r="CO4999" s="137"/>
      <c r="CP4999" s="132"/>
      <c r="CQ4999" s="137"/>
    </row>
    <row r="5000" spans="91:95">
      <c r="CM5000" s="132"/>
      <c r="CN5000" s="132"/>
      <c r="CO5000" s="137"/>
      <c r="CP5000" s="132"/>
      <c r="CQ5000" s="137"/>
    </row>
    <row r="5001" spans="91:95">
      <c r="CM5001" s="132"/>
      <c r="CN5001" s="132"/>
      <c r="CO5001" s="137"/>
      <c r="CP5001" s="132"/>
      <c r="CQ5001" s="137"/>
    </row>
    <row r="5002" spans="91:95">
      <c r="CM5002" s="132"/>
      <c r="CN5002" s="132"/>
      <c r="CO5002" s="137"/>
      <c r="CP5002" s="132"/>
      <c r="CQ5002" s="137"/>
    </row>
    <row r="5003" spans="91:95">
      <c r="CM5003" s="132"/>
      <c r="CN5003" s="132"/>
      <c r="CO5003" s="137"/>
      <c r="CP5003" s="132"/>
      <c r="CQ5003" s="137"/>
    </row>
    <row r="5004" spans="91:95">
      <c r="CM5004" s="132"/>
      <c r="CN5004" s="132"/>
      <c r="CO5004" s="137"/>
      <c r="CP5004" s="132"/>
      <c r="CQ5004" s="137"/>
    </row>
    <row r="5005" spans="91:95">
      <c r="CM5005" s="132"/>
      <c r="CN5005" s="132"/>
      <c r="CO5005" s="137"/>
      <c r="CP5005" s="132"/>
      <c r="CQ5005" s="137"/>
    </row>
    <row r="5006" spans="91:95">
      <c r="CM5006" s="132"/>
      <c r="CN5006" s="132"/>
      <c r="CO5006" s="137"/>
      <c r="CP5006" s="132"/>
      <c r="CQ5006" s="137"/>
    </row>
    <row r="5007" spans="91:95">
      <c r="CM5007" s="132"/>
      <c r="CN5007" s="132"/>
      <c r="CO5007" s="137"/>
      <c r="CP5007" s="132"/>
      <c r="CQ5007" s="137"/>
    </row>
    <row r="5008" spans="91:95">
      <c r="CM5008" s="132"/>
      <c r="CN5008" s="132"/>
      <c r="CO5008" s="137"/>
      <c r="CP5008" s="132"/>
      <c r="CQ5008" s="137"/>
    </row>
    <row r="5009" spans="91:95">
      <c r="CM5009" s="132"/>
      <c r="CN5009" s="132"/>
      <c r="CO5009" s="137"/>
      <c r="CP5009" s="132"/>
      <c r="CQ5009" s="137"/>
    </row>
    <row r="5010" spans="91:95">
      <c r="CM5010" s="132"/>
      <c r="CN5010" s="132"/>
      <c r="CO5010" s="137"/>
      <c r="CP5010" s="132"/>
      <c r="CQ5010" s="137"/>
    </row>
    <row r="5011" spans="91:95">
      <c r="CM5011" s="132"/>
      <c r="CN5011" s="132"/>
      <c r="CO5011" s="137"/>
      <c r="CP5011" s="132"/>
      <c r="CQ5011" s="137"/>
    </row>
    <row r="5012" spans="91:95">
      <c r="CM5012" s="132"/>
      <c r="CN5012" s="132"/>
      <c r="CO5012" s="137"/>
      <c r="CP5012" s="132"/>
      <c r="CQ5012" s="137"/>
    </row>
    <row r="5013" spans="91:95">
      <c r="CM5013" s="132"/>
      <c r="CN5013" s="132"/>
      <c r="CO5013" s="137"/>
      <c r="CP5013" s="132"/>
      <c r="CQ5013" s="137"/>
    </row>
    <row r="5014" spans="91:95">
      <c r="CM5014" s="132"/>
      <c r="CN5014" s="132"/>
      <c r="CO5014" s="137"/>
      <c r="CP5014" s="132"/>
      <c r="CQ5014" s="137"/>
    </row>
    <row r="5015" spans="91:95">
      <c r="CM5015" s="132"/>
      <c r="CN5015" s="132"/>
      <c r="CO5015" s="137"/>
      <c r="CP5015" s="132"/>
      <c r="CQ5015" s="137"/>
    </row>
    <row r="5016" spans="91:95">
      <c r="CM5016" s="132"/>
      <c r="CN5016" s="132"/>
      <c r="CO5016" s="137"/>
      <c r="CP5016" s="132"/>
      <c r="CQ5016" s="137"/>
    </row>
    <row r="5017" spans="91:95">
      <c r="CM5017" s="132"/>
      <c r="CN5017" s="132"/>
      <c r="CO5017" s="137"/>
      <c r="CP5017" s="132"/>
      <c r="CQ5017" s="137"/>
    </row>
    <row r="5018" spans="91:95">
      <c r="CM5018" s="132"/>
      <c r="CN5018" s="132"/>
      <c r="CO5018" s="137"/>
      <c r="CP5018" s="132"/>
      <c r="CQ5018" s="137"/>
    </row>
    <row r="5019" spans="91:95">
      <c r="CM5019" s="132"/>
      <c r="CN5019" s="132"/>
      <c r="CO5019" s="137"/>
      <c r="CP5019" s="132"/>
      <c r="CQ5019" s="137"/>
    </row>
    <row r="5020" spans="91:95">
      <c r="CM5020" s="132"/>
      <c r="CN5020" s="132"/>
      <c r="CO5020" s="137"/>
      <c r="CP5020" s="132"/>
      <c r="CQ5020" s="137"/>
    </row>
    <row r="5021" spans="91:95">
      <c r="CM5021" s="132"/>
      <c r="CN5021" s="132"/>
      <c r="CO5021" s="137"/>
      <c r="CP5021" s="132"/>
      <c r="CQ5021" s="137"/>
    </row>
    <row r="5022" spans="91:95">
      <c r="CM5022" s="132"/>
      <c r="CN5022" s="132"/>
      <c r="CO5022" s="137"/>
      <c r="CP5022" s="132"/>
      <c r="CQ5022" s="137"/>
    </row>
    <row r="5023" spans="91:95">
      <c r="CM5023" s="132"/>
      <c r="CN5023" s="132"/>
      <c r="CO5023" s="137"/>
      <c r="CP5023" s="132"/>
      <c r="CQ5023" s="137"/>
    </row>
    <row r="5024" spans="91:95">
      <c r="CM5024" s="132"/>
      <c r="CN5024" s="132"/>
      <c r="CO5024" s="137"/>
      <c r="CP5024" s="132"/>
      <c r="CQ5024" s="137"/>
    </row>
    <row r="5025" spans="91:95">
      <c r="CM5025" s="132"/>
      <c r="CN5025" s="132"/>
      <c r="CO5025" s="137"/>
      <c r="CP5025" s="132"/>
      <c r="CQ5025" s="137"/>
    </row>
    <row r="5026" spans="91:95">
      <c r="CM5026" s="132"/>
      <c r="CN5026" s="132"/>
      <c r="CO5026" s="137"/>
      <c r="CP5026" s="132"/>
      <c r="CQ5026" s="137"/>
    </row>
    <row r="5027" spans="91:95">
      <c r="CM5027" s="132"/>
      <c r="CN5027" s="132"/>
      <c r="CO5027" s="137"/>
      <c r="CP5027" s="132"/>
      <c r="CQ5027" s="137"/>
    </row>
    <row r="5028" spans="91:95">
      <c r="CM5028" s="132"/>
      <c r="CN5028" s="132"/>
      <c r="CO5028" s="137"/>
      <c r="CP5028" s="132"/>
      <c r="CQ5028" s="137"/>
    </row>
    <row r="5029" spans="91:95">
      <c r="CM5029" s="132"/>
      <c r="CN5029" s="132"/>
      <c r="CO5029" s="137"/>
      <c r="CP5029" s="132"/>
      <c r="CQ5029" s="137"/>
    </row>
    <row r="5030" spans="91:95">
      <c r="CM5030" s="132"/>
      <c r="CN5030" s="132"/>
      <c r="CO5030" s="137"/>
      <c r="CP5030" s="132"/>
      <c r="CQ5030" s="137"/>
    </row>
    <row r="5031" spans="91:95">
      <c r="CM5031" s="132"/>
      <c r="CN5031" s="132"/>
      <c r="CO5031" s="137"/>
      <c r="CP5031" s="132"/>
      <c r="CQ5031" s="137"/>
    </row>
    <row r="5032" spans="91:95">
      <c r="CM5032" s="132"/>
      <c r="CN5032" s="132"/>
      <c r="CO5032" s="137"/>
      <c r="CP5032" s="132"/>
      <c r="CQ5032" s="137"/>
    </row>
    <row r="5033" spans="91:95">
      <c r="CM5033" s="132"/>
      <c r="CN5033" s="132"/>
      <c r="CO5033" s="137"/>
      <c r="CP5033" s="132"/>
      <c r="CQ5033" s="137"/>
    </row>
    <row r="5034" spans="91:95">
      <c r="CM5034" s="132"/>
      <c r="CN5034" s="132"/>
      <c r="CO5034" s="137"/>
      <c r="CP5034" s="132"/>
      <c r="CQ5034" s="137"/>
    </row>
    <row r="5035" spans="91:95">
      <c r="CM5035" s="132"/>
      <c r="CN5035" s="132"/>
      <c r="CO5035" s="137"/>
      <c r="CP5035" s="132"/>
      <c r="CQ5035" s="137"/>
    </row>
    <row r="5036" spans="91:95">
      <c r="CM5036" s="132"/>
      <c r="CN5036" s="132"/>
      <c r="CO5036" s="137"/>
      <c r="CP5036" s="132"/>
      <c r="CQ5036" s="137"/>
    </row>
    <row r="5037" spans="91:95">
      <c r="CM5037" s="132"/>
      <c r="CN5037" s="132"/>
      <c r="CO5037" s="137"/>
      <c r="CP5037" s="132"/>
      <c r="CQ5037" s="137"/>
    </row>
    <row r="5038" spans="91:95">
      <c r="CM5038" s="132"/>
      <c r="CN5038" s="132"/>
      <c r="CO5038" s="137"/>
      <c r="CP5038" s="132"/>
      <c r="CQ5038" s="137"/>
    </row>
    <row r="5039" spans="91:95">
      <c r="CM5039" s="132"/>
      <c r="CN5039" s="132"/>
      <c r="CO5039" s="137"/>
      <c r="CP5039" s="132"/>
      <c r="CQ5039" s="137"/>
    </row>
    <row r="5040" spans="91:95">
      <c r="CM5040" s="132"/>
      <c r="CN5040" s="132"/>
      <c r="CO5040" s="137"/>
      <c r="CP5040" s="132"/>
      <c r="CQ5040" s="137"/>
    </row>
    <row r="5041" spans="91:95">
      <c r="CM5041" s="132"/>
      <c r="CN5041" s="132"/>
      <c r="CO5041" s="137"/>
      <c r="CP5041" s="132"/>
      <c r="CQ5041" s="137"/>
    </row>
    <row r="5042" spans="91:95">
      <c r="CM5042" s="132"/>
      <c r="CN5042" s="132"/>
      <c r="CO5042" s="137"/>
      <c r="CP5042" s="132"/>
      <c r="CQ5042" s="137"/>
    </row>
    <row r="5043" spans="91:95">
      <c r="CM5043" s="132"/>
      <c r="CN5043" s="132"/>
      <c r="CO5043" s="137"/>
      <c r="CP5043" s="132"/>
      <c r="CQ5043" s="137"/>
    </row>
    <row r="5044" spans="91:95">
      <c r="CM5044" s="132"/>
      <c r="CN5044" s="132"/>
      <c r="CO5044" s="137"/>
      <c r="CP5044" s="132"/>
      <c r="CQ5044" s="137"/>
    </row>
    <row r="5045" spans="91:95">
      <c r="CM5045" s="132"/>
      <c r="CN5045" s="132"/>
      <c r="CO5045" s="137"/>
      <c r="CP5045" s="132"/>
      <c r="CQ5045" s="137"/>
    </row>
    <row r="5046" spans="91:95">
      <c r="CM5046" s="132"/>
      <c r="CN5046" s="132"/>
      <c r="CO5046" s="137"/>
      <c r="CP5046" s="132"/>
      <c r="CQ5046" s="137"/>
    </row>
    <row r="5047" spans="91:95">
      <c r="CM5047" s="132"/>
      <c r="CN5047" s="132"/>
      <c r="CO5047" s="137"/>
      <c r="CP5047" s="132"/>
      <c r="CQ5047" s="137"/>
    </row>
    <row r="5048" spans="91:95">
      <c r="CM5048" s="132"/>
      <c r="CN5048" s="132"/>
      <c r="CO5048" s="137"/>
      <c r="CP5048" s="132"/>
      <c r="CQ5048" s="137"/>
    </row>
    <row r="5049" spans="91:95">
      <c r="CM5049" s="132"/>
      <c r="CN5049" s="132"/>
      <c r="CO5049" s="137"/>
      <c r="CP5049" s="132"/>
      <c r="CQ5049" s="137"/>
    </row>
    <row r="5050" spans="91:95">
      <c r="CM5050" s="132"/>
      <c r="CN5050" s="132"/>
      <c r="CO5050" s="137"/>
      <c r="CP5050" s="132"/>
      <c r="CQ5050" s="137"/>
    </row>
    <row r="5051" spans="91:95">
      <c r="CM5051" s="132"/>
      <c r="CN5051" s="132"/>
      <c r="CO5051" s="137"/>
      <c r="CP5051" s="132"/>
      <c r="CQ5051" s="137"/>
    </row>
    <row r="5052" spans="91:95">
      <c r="CM5052" s="132"/>
      <c r="CN5052" s="132"/>
      <c r="CO5052" s="137"/>
      <c r="CP5052" s="132"/>
      <c r="CQ5052" s="137"/>
    </row>
    <row r="5053" spans="91:95">
      <c r="CM5053" s="132"/>
      <c r="CN5053" s="132"/>
      <c r="CO5053" s="137"/>
      <c r="CP5053" s="132"/>
      <c r="CQ5053" s="137"/>
    </row>
    <row r="5054" spans="91:95">
      <c r="CM5054" s="132"/>
      <c r="CN5054" s="132"/>
      <c r="CO5054" s="137"/>
      <c r="CP5054" s="132"/>
      <c r="CQ5054" s="137"/>
    </row>
    <row r="5055" spans="91:95">
      <c r="CM5055" s="132"/>
      <c r="CN5055" s="132"/>
      <c r="CO5055" s="137"/>
      <c r="CP5055" s="132"/>
      <c r="CQ5055" s="137"/>
    </row>
    <row r="5056" spans="91:95">
      <c r="CM5056" s="132"/>
      <c r="CN5056" s="132"/>
      <c r="CO5056" s="137"/>
      <c r="CP5056" s="132"/>
      <c r="CQ5056" s="137"/>
    </row>
    <row r="5057" spans="91:95">
      <c r="CM5057" s="132"/>
      <c r="CN5057" s="132"/>
      <c r="CO5057" s="137"/>
      <c r="CP5057" s="132"/>
      <c r="CQ5057" s="137"/>
    </row>
    <row r="5058" spans="91:95">
      <c r="CM5058" s="132"/>
      <c r="CN5058" s="132"/>
      <c r="CO5058" s="137"/>
      <c r="CP5058" s="132"/>
      <c r="CQ5058" s="137"/>
    </row>
    <row r="5059" spans="91:95">
      <c r="CM5059" s="132"/>
      <c r="CN5059" s="132"/>
      <c r="CO5059" s="137"/>
      <c r="CP5059" s="132"/>
      <c r="CQ5059" s="137"/>
    </row>
    <row r="5060" spans="91:95">
      <c r="CM5060" s="132"/>
      <c r="CN5060" s="132"/>
      <c r="CO5060" s="137"/>
      <c r="CP5060" s="132"/>
      <c r="CQ5060" s="137"/>
    </row>
    <row r="5061" spans="91:95">
      <c r="CM5061" s="132"/>
      <c r="CN5061" s="132"/>
      <c r="CO5061" s="137"/>
      <c r="CP5061" s="132"/>
      <c r="CQ5061" s="137"/>
    </row>
    <row r="5062" spans="91:95">
      <c r="CM5062" s="132"/>
      <c r="CN5062" s="132"/>
      <c r="CO5062" s="137"/>
      <c r="CP5062" s="132"/>
      <c r="CQ5062" s="137"/>
    </row>
    <row r="5063" spans="91:95">
      <c r="CM5063" s="132"/>
      <c r="CN5063" s="132"/>
      <c r="CO5063" s="137"/>
      <c r="CP5063" s="132"/>
      <c r="CQ5063" s="137"/>
    </row>
    <row r="5064" spans="91:95">
      <c r="CM5064" s="132"/>
      <c r="CN5064" s="132"/>
      <c r="CO5064" s="137"/>
      <c r="CP5064" s="132"/>
      <c r="CQ5064" s="137"/>
    </row>
    <row r="5065" spans="91:95">
      <c r="CM5065" s="132"/>
      <c r="CN5065" s="132"/>
      <c r="CO5065" s="137"/>
      <c r="CP5065" s="132"/>
      <c r="CQ5065" s="137"/>
    </row>
    <row r="5066" spans="91:95">
      <c r="CM5066" s="132"/>
      <c r="CN5066" s="132"/>
      <c r="CO5066" s="137"/>
      <c r="CP5066" s="132"/>
      <c r="CQ5066" s="137"/>
    </row>
    <row r="5067" spans="91:95">
      <c r="CM5067" s="132"/>
      <c r="CN5067" s="132"/>
      <c r="CO5067" s="137"/>
      <c r="CP5067" s="132"/>
      <c r="CQ5067" s="137"/>
    </row>
    <row r="5068" spans="91:95">
      <c r="CM5068" s="132"/>
      <c r="CN5068" s="132"/>
      <c r="CO5068" s="137"/>
      <c r="CP5068" s="132"/>
      <c r="CQ5068" s="137"/>
    </row>
    <row r="5069" spans="91:95">
      <c r="CM5069" s="132"/>
      <c r="CN5069" s="132"/>
      <c r="CO5069" s="137"/>
      <c r="CP5069" s="132"/>
      <c r="CQ5069" s="137"/>
    </row>
    <row r="5070" spans="91:95">
      <c r="CM5070" s="132"/>
      <c r="CN5070" s="132"/>
      <c r="CO5070" s="137"/>
      <c r="CP5070" s="132"/>
      <c r="CQ5070" s="137"/>
    </row>
    <row r="5071" spans="91:95">
      <c r="CM5071" s="132"/>
      <c r="CN5071" s="132"/>
      <c r="CO5071" s="137"/>
      <c r="CP5071" s="132"/>
      <c r="CQ5071" s="137"/>
    </row>
    <row r="5072" spans="91:95">
      <c r="CM5072" s="132"/>
      <c r="CN5072" s="132"/>
      <c r="CO5072" s="137"/>
      <c r="CP5072" s="132"/>
      <c r="CQ5072" s="137"/>
    </row>
    <row r="5073" spans="91:95">
      <c r="CM5073" s="132"/>
      <c r="CN5073" s="132"/>
      <c r="CO5073" s="137"/>
      <c r="CP5073" s="132"/>
      <c r="CQ5073" s="137"/>
    </row>
    <row r="5074" spans="91:95">
      <c r="CM5074" s="132"/>
      <c r="CN5074" s="132"/>
      <c r="CO5074" s="137"/>
      <c r="CP5074" s="132"/>
      <c r="CQ5074" s="137"/>
    </row>
    <row r="5075" spans="91:95">
      <c r="CM5075" s="132"/>
      <c r="CN5075" s="132"/>
      <c r="CO5075" s="137"/>
      <c r="CP5075" s="132"/>
      <c r="CQ5075" s="137"/>
    </row>
    <row r="5076" spans="91:95">
      <c r="CM5076" s="132"/>
      <c r="CN5076" s="132"/>
      <c r="CO5076" s="137"/>
      <c r="CP5076" s="132"/>
      <c r="CQ5076" s="137"/>
    </row>
    <row r="5077" spans="91:95">
      <c r="CM5077" s="132"/>
      <c r="CN5077" s="132"/>
      <c r="CO5077" s="137"/>
      <c r="CP5077" s="132"/>
      <c r="CQ5077" s="137"/>
    </row>
    <row r="5078" spans="91:95">
      <c r="CM5078" s="132"/>
      <c r="CN5078" s="132"/>
      <c r="CO5078" s="137"/>
      <c r="CP5078" s="132"/>
      <c r="CQ5078" s="137"/>
    </row>
    <row r="5079" spans="91:95">
      <c r="CM5079" s="132"/>
      <c r="CN5079" s="132"/>
      <c r="CO5079" s="137"/>
      <c r="CP5079" s="132"/>
      <c r="CQ5079" s="137"/>
    </row>
    <row r="5080" spans="91:95">
      <c r="CM5080" s="132"/>
      <c r="CN5080" s="132"/>
      <c r="CO5080" s="137"/>
      <c r="CP5080" s="132"/>
      <c r="CQ5080" s="137"/>
    </row>
    <row r="5081" spans="91:95">
      <c r="CM5081" s="132"/>
      <c r="CN5081" s="132"/>
      <c r="CO5081" s="137"/>
      <c r="CP5081" s="132"/>
      <c r="CQ5081" s="137"/>
    </row>
    <row r="5082" spans="91:95">
      <c r="CM5082" s="132"/>
      <c r="CN5082" s="132"/>
      <c r="CO5082" s="137"/>
      <c r="CP5082" s="132"/>
      <c r="CQ5082" s="137"/>
    </row>
    <row r="5083" spans="91:95">
      <c r="CM5083" s="132"/>
      <c r="CN5083" s="132"/>
      <c r="CO5083" s="137"/>
      <c r="CP5083" s="132"/>
      <c r="CQ5083" s="137"/>
    </row>
    <row r="5084" spans="91:95">
      <c r="CM5084" s="132"/>
      <c r="CN5084" s="132"/>
      <c r="CO5084" s="137"/>
      <c r="CP5084" s="132"/>
      <c r="CQ5084" s="137"/>
    </row>
    <row r="5085" spans="91:95">
      <c r="CM5085" s="132"/>
      <c r="CN5085" s="132"/>
      <c r="CO5085" s="137"/>
      <c r="CP5085" s="132"/>
      <c r="CQ5085" s="137"/>
    </row>
    <row r="5086" spans="91:95">
      <c r="CM5086" s="132"/>
      <c r="CN5086" s="132"/>
      <c r="CO5086" s="137"/>
      <c r="CP5086" s="132"/>
      <c r="CQ5086" s="137"/>
    </row>
    <row r="5087" spans="91:95">
      <c r="CM5087" s="132"/>
      <c r="CN5087" s="132"/>
      <c r="CO5087" s="137"/>
      <c r="CP5087" s="132"/>
      <c r="CQ5087" s="137"/>
    </row>
    <row r="5088" spans="91:95">
      <c r="CM5088" s="132"/>
      <c r="CN5088" s="132"/>
      <c r="CO5088" s="137"/>
      <c r="CP5088" s="132"/>
      <c r="CQ5088" s="137"/>
    </row>
    <row r="5089" spans="91:95">
      <c r="CM5089" s="132"/>
      <c r="CN5089" s="132"/>
      <c r="CO5089" s="137"/>
      <c r="CP5089" s="132"/>
      <c r="CQ5089" s="137"/>
    </row>
    <row r="5090" spans="91:95">
      <c r="CM5090" s="132"/>
      <c r="CN5090" s="132"/>
      <c r="CO5090" s="137"/>
      <c r="CP5090" s="132"/>
      <c r="CQ5090" s="137"/>
    </row>
    <row r="5091" spans="91:95">
      <c r="CM5091" s="132"/>
      <c r="CN5091" s="132"/>
      <c r="CO5091" s="137"/>
      <c r="CP5091" s="132"/>
      <c r="CQ5091" s="137"/>
    </row>
    <row r="5092" spans="91:95">
      <c r="CM5092" s="132"/>
      <c r="CN5092" s="132"/>
      <c r="CO5092" s="137"/>
      <c r="CP5092" s="132"/>
      <c r="CQ5092" s="137"/>
    </row>
    <row r="5093" spans="91:95">
      <c r="CM5093" s="132"/>
      <c r="CN5093" s="132"/>
      <c r="CO5093" s="137"/>
      <c r="CP5093" s="132"/>
      <c r="CQ5093" s="137"/>
    </row>
    <row r="5094" spans="91:95">
      <c r="CM5094" s="132"/>
      <c r="CN5094" s="132"/>
      <c r="CO5094" s="137"/>
      <c r="CP5094" s="132"/>
      <c r="CQ5094" s="137"/>
    </row>
    <row r="5095" spans="91:95">
      <c r="CM5095" s="132"/>
      <c r="CN5095" s="132"/>
      <c r="CO5095" s="137"/>
      <c r="CP5095" s="132"/>
      <c r="CQ5095" s="137"/>
    </row>
    <row r="5096" spans="91:95">
      <c r="CM5096" s="132"/>
      <c r="CN5096" s="132"/>
      <c r="CO5096" s="137"/>
      <c r="CP5096" s="132"/>
      <c r="CQ5096" s="137"/>
    </row>
    <row r="5097" spans="91:95">
      <c r="CM5097" s="132"/>
      <c r="CN5097" s="132"/>
      <c r="CO5097" s="137"/>
      <c r="CP5097" s="132"/>
      <c r="CQ5097" s="137"/>
    </row>
    <row r="5098" spans="91:95">
      <c r="CM5098" s="132"/>
      <c r="CN5098" s="132"/>
      <c r="CO5098" s="137"/>
      <c r="CP5098" s="132"/>
      <c r="CQ5098" s="137"/>
    </row>
    <row r="5099" spans="91:95">
      <c r="CM5099" s="132"/>
      <c r="CN5099" s="132"/>
      <c r="CO5099" s="137"/>
      <c r="CP5099" s="132"/>
      <c r="CQ5099" s="137"/>
    </row>
    <row r="5100" spans="91:95">
      <c r="CM5100" s="132"/>
      <c r="CN5100" s="132"/>
      <c r="CO5100" s="137"/>
      <c r="CP5100" s="132"/>
      <c r="CQ5100" s="137"/>
    </row>
    <row r="5101" spans="91:95">
      <c r="CM5101" s="132"/>
      <c r="CN5101" s="132"/>
      <c r="CO5101" s="137"/>
      <c r="CP5101" s="132"/>
      <c r="CQ5101" s="137"/>
    </row>
    <row r="5102" spans="91:95">
      <c r="CM5102" s="132"/>
      <c r="CN5102" s="132"/>
      <c r="CO5102" s="137"/>
      <c r="CP5102" s="132"/>
      <c r="CQ5102" s="137"/>
    </row>
    <row r="5103" spans="91:95">
      <c r="CM5103" s="132"/>
      <c r="CN5103" s="132"/>
      <c r="CO5103" s="137"/>
      <c r="CP5103" s="132"/>
      <c r="CQ5103" s="137"/>
    </row>
    <row r="5104" spans="91:95">
      <c r="CM5104" s="132"/>
      <c r="CN5104" s="132"/>
      <c r="CO5104" s="137"/>
      <c r="CP5104" s="132"/>
      <c r="CQ5104" s="137"/>
    </row>
    <row r="5105" spans="91:95">
      <c r="CM5105" s="132"/>
      <c r="CN5105" s="132"/>
      <c r="CO5105" s="137"/>
      <c r="CP5105" s="132"/>
      <c r="CQ5105" s="137"/>
    </row>
    <row r="5106" spans="91:95">
      <c r="CM5106" s="132"/>
      <c r="CN5106" s="132"/>
      <c r="CO5106" s="137"/>
      <c r="CP5106" s="132"/>
      <c r="CQ5106" s="137"/>
    </row>
    <row r="5107" spans="91:95">
      <c r="CM5107" s="132"/>
      <c r="CN5107" s="132"/>
      <c r="CO5107" s="137"/>
      <c r="CP5107" s="132"/>
      <c r="CQ5107" s="137"/>
    </row>
    <row r="5108" spans="91:95">
      <c r="CM5108" s="132"/>
      <c r="CN5108" s="132"/>
      <c r="CO5108" s="137"/>
      <c r="CP5108" s="132"/>
      <c r="CQ5108" s="137"/>
    </row>
    <row r="5109" spans="91:95">
      <c r="CM5109" s="132"/>
      <c r="CN5109" s="132"/>
      <c r="CO5109" s="137"/>
      <c r="CP5109" s="132"/>
      <c r="CQ5109" s="137"/>
    </row>
    <row r="5110" spans="91:95">
      <c r="CM5110" s="132"/>
      <c r="CN5110" s="132"/>
      <c r="CO5110" s="137"/>
      <c r="CP5110" s="132"/>
      <c r="CQ5110" s="137"/>
    </row>
    <row r="5111" spans="91:95">
      <c r="CM5111" s="132"/>
      <c r="CN5111" s="132"/>
      <c r="CO5111" s="137"/>
      <c r="CP5111" s="132"/>
      <c r="CQ5111" s="137"/>
    </row>
    <row r="5112" spans="91:95">
      <c r="CM5112" s="132"/>
      <c r="CN5112" s="132"/>
      <c r="CO5112" s="137"/>
      <c r="CP5112" s="132"/>
      <c r="CQ5112" s="137"/>
    </row>
    <row r="5113" spans="91:95">
      <c r="CM5113" s="132"/>
      <c r="CN5113" s="132"/>
      <c r="CO5113" s="137"/>
      <c r="CP5113" s="132"/>
      <c r="CQ5113" s="137"/>
    </row>
    <row r="5114" spans="91:95">
      <c r="CM5114" s="132"/>
      <c r="CN5114" s="132"/>
      <c r="CO5114" s="137"/>
      <c r="CP5114" s="132"/>
      <c r="CQ5114" s="137"/>
    </row>
    <row r="5115" spans="91:95">
      <c r="CM5115" s="132"/>
      <c r="CN5115" s="132"/>
      <c r="CO5115" s="137"/>
      <c r="CP5115" s="132"/>
      <c r="CQ5115" s="137"/>
    </row>
    <row r="5116" spans="91:95">
      <c r="CM5116" s="132"/>
      <c r="CN5116" s="132"/>
      <c r="CO5116" s="137"/>
      <c r="CP5116" s="132"/>
      <c r="CQ5116" s="137"/>
    </row>
    <row r="5117" spans="91:95">
      <c r="CM5117" s="132"/>
      <c r="CN5117" s="132"/>
      <c r="CO5117" s="137"/>
      <c r="CP5117" s="132"/>
      <c r="CQ5117" s="137"/>
    </row>
    <row r="5118" spans="91:95">
      <c r="CM5118" s="132"/>
      <c r="CN5118" s="132"/>
      <c r="CO5118" s="137"/>
      <c r="CP5118" s="132"/>
      <c r="CQ5118" s="137"/>
    </row>
    <row r="5119" spans="91:95">
      <c r="CM5119" s="132"/>
      <c r="CN5119" s="132"/>
      <c r="CO5119" s="137"/>
      <c r="CP5119" s="132"/>
      <c r="CQ5119" s="137"/>
    </row>
    <row r="5120" spans="91:95">
      <c r="CM5120" s="132"/>
      <c r="CN5120" s="132"/>
      <c r="CO5120" s="137"/>
      <c r="CP5120" s="132"/>
      <c r="CQ5120" s="137"/>
    </row>
    <row r="5121" spans="91:95">
      <c r="CM5121" s="132"/>
      <c r="CN5121" s="132"/>
      <c r="CO5121" s="137"/>
      <c r="CP5121" s="132"/>
      <c r="CQ5121" s="137"/>
    </row>
    <row r="5122" spans="91:95">
      <c r="CM5122" s="132"/>
      <c r="CN5122" s="132"/>
      <c r="CO5122" s="137"/>
      <c r="CP5122" s="132"/>
      <c r="CQ5122" s="137"/>
    </row>
    <row r="5123" spans="91:95">
      <c r="CM5123" s="132"/>
      <c r="CN5123" s="132"/>
      <c r="CO5123" s="137"/>
      <c r="CP5123" s="132"/>
      <c r="CQ5123" s="137"/>
    </row>
    <row r="5124" spans="91:95">
      <c r="CM5124" s="132"/>
      <c r="CN5124" s="132"/>
      <c r="CO5124" s="137"/>
      <c r="CP5124" s="132"/>
      <c r="CQ5124" s="137"/>
    </row>
    <row r="5125" spans="91:95">
      <c r="CM5125" s="132"/>
      <c r="CN5125" s="132"/>
      <c r="CO5125" s="137"/>
      <c r="CP5125" s="132"/>
      <c r="CQ5125" s="137"/>
    </row>
    <row r="5126" spans="91:95">
      <c r="CM5126" s="132"/>
      <c r="CN5126" s="132"/>
      <c r="CO5126" s="137"/>
      <c r="CP5126" s="132"/>
      <c r="CQ5126" s="137"/>
    </row>
    <row r="5127" spans="91:95">
      <c r="CM5127" s="132"/>
      <c r="CN5127" s="132"/>
      <c r="CO5127" s="137"/>
      <c r="CP5127" s="132"/>
      <c r="CQ5127" s="137"/>
    </row>
    <row r="5128" spans="91:95">
      <c r="CM5128" s="132"/>
      <c r="CN5128" s="132"/>
      <c r="CO5128" s="137"/>
      <c r="CP5128" s="132"/>
      <c r="CQ5128" s="137"/>
    </row>
    <row r="5129" spans="91:95">
      <c r="CM5129" s="132"/>
      <c r="CN5129" s="132"/>
      <c r="CO5129" s="137"/>
      <c r="CP5129" s="132"/>
      <c r="CQ5129" s="137"/>
    </row>
    <row r="5130" spans="91:95">
      <c r="CM5130" s="132"/>
      <c r="CN5130" s="132"/>
      <c r="CO5130" s="137"/>
      <c r="CP5130" s="132"/>
      <c r="CQ5130" s="137"/>
    </row>
    <row r="5131" spans="91:95">
      <c r="CM5131" s="132"/>
      <c r="CN5131" s="132"/>
      <c r="CO5131" s="137"/>
      <c r="CP5131" s="132"/>
      <c r="CQ5131" s="137"/>
    </row>
    <row r="5132" spans="91:95">
      <c r="CM5132" s="132"/>
      <c r="CN5132" s="132"/>
      <c r="CO5132" s="137"/>
      <c r="CP5132" s="132"/>
      <c r="CQ5132" s="137"/>
    </row>
    <row r="5133" spans="91:95">
      <c r="CM5133" s="132"/>
      <c r="CN5133" s="132"/>
      <c r="CO5133" s="137"/>
      <c r="CP5133" s="132"/>
      <c r="CQ5133" s="137"/>
    </row>
    <row r="5134" spans="91:95">
      <c r="CM5134" s="132"/>
      <c r="CN5134" s="132"/>
      <c r="CO5134" s="137"/>
      <c r="CP5134" s="132"/>
      <c r="CQ5134" s="137"/>
    </row>
    <row r="5135" spans="91:95">
      <c r="CM5135" s="132"/>
      <c r="CN5135" s="132"/>
      <c r="CO5135" s="137"/>
      <c r="CP5135" s="132"/>
      <c r="CQ5135" s="137"/>
    </row>
    <row r="5136" spans="91:95">
      <c r="CM5136" s="132"/>
      <c r="CN5136" s="132"/>
      <c r="CO5136" s="137"/>
      <c r="CP5136" s="132"/>
      <c r="CQ5136" s="137"/>
    </row>
    <row r="5137" spans="91:95">
      <c r="CM5137" s="132"/>
      <c r="CN5137" s="132"/>
      <c r="CO5137" s="137"/>
      <c r="CP5137" s="132"/>
      <c r="CQ5137" s="137"/>
    </row>
    <row r="5138" spans="91:95">
      <c r="CM5138" s="132"/>
      <c r="CN5138" s="132"/>
      <c r="CO5138" s="137"/>
      <c r="CP5138" s="132"/>
      <c r="CQ5138" s="137"/>
    </row>
    <row r="5139" spans="91:95">
      <c r="CM5139" s="132"/>
      <c r="CN5139" s="132"/>
      <c r="CO5139" s="137"/>
      <c r="CP5139" s="132"/>
      <c r="CQ5139" s="137"/>
    </row>
    <row r="5140" spans="91:95">
      <c r="CM5140" s="132"/>
      <c r="CN5140" s="132"/>
      <c r="CO5140" s="137"/>
      <c r="CP5140" s="132"/>
      <c r="CQ5140" s="137"/>
    </row>
    <row r="5141" spans="91:95">
      <c r="CM5141" s="132"/>
      <c r="CN5141" s="132"/>
      <c r="CO5141" s="137"/>
      <c r="CP5141" s="132"/>
      <c r="CQ5141" s="137"/>
    </row>
    <row r="5142" spans="91:95">
      <c r="CM5142" s="132"/>
      <c r="CN5142" s="132"/>
      <c r="CO5142" s="137"/>
      <c r="CP5142" s="132"/>
      <c r="CQ5142" s="137"/>
    </row>
    <row r="5143" spans="91:95">
      <c r="CM5143" s="132"/>
      <c r="CN5143" s="132"/>
      <c r="CO5143" s="137"/>
      <c r="CP5143" s="132"/>
      <c r="CQ5143" s="137"/>
    </row>
    <row r="5144" spans="91:95">
      <c r="CM5144" s="132"/>
      <c r="CN5144" s="132"/>
      <c r="CO5144" s="137"/>
      <c r="CP5144" s="132"/>
      <c r="CQ5144" s="137"/>
    </row>
    <row r="5145" spans="91:95">
      <c r="CM5145" s="132"/>
      <c r="CN5145" s="132"/>
      <c r="CO5145" s="137"/>
      <c r="CP5145" s="132"/>
      <c r="CQ5145" s="137"/>
    </row>
    <row r="5146" spans="91:95">
      <c r="CM5146" s="132"/>
      <c r="CN5146" s="132"/>
      <c r="CO5146" s="137"/>
      <c r="CP5146" s="132"/>
      <c r="CQ5146" s="137"/>
    </row>
    <row r="5147" spans="91:95">
      <c r="CM5147" s="132"/>
      <c r="CN5147" s="132"/>
      <c r="CO5147" s="137"/>
      <c r="CP5147" s="132"/>
      <c r="CQ5147" s="137"/>
    </row>
    <row r="5148" spans="91:95">
      <c r="CM5148" s="132"/>
      <c r="CN5148" s="132"/>
      <c r="CO5148" s="137"/>
      <c r="CP5148" s="132"/>
      <c r="CQ5148" s="137"/>
    </row>
    <row r="5149" spans="91:95">
      <c r="CM5149" s="132"/>
      <c r="CN5149" s="132"/>
      <c r="CO5149" s="137"/>
      <c r="CP5149" s="132"/>
      <c r="CQ5149" s="137"/>
    </row>
    <row r="5150" spans="91:95">
      <c r="CM5150" s="132"/>
      <c r="CN5150" s="132"/>
      <c r="CO5150" s="137"/>
      <c r="CP5150" s="132"/>
      <c r="CQ5150" s="137"/>
    </row>
    <row r="5151" spans="91:95">
      <c r="CM5151" s="132"/>
      <c r="CN5151" s="132"/>
      <c r="CO5151" s="137"/>
      <c r="CP5151" s="132"/>
      <c r="CQ5151" s="137"/>
    </row>
    <row r="5152" spans="91:95">
      <c r="CM5152" s="132"/>
      <c r="CN5152" s="132"/>
      <c r="CO5152" s="137"/>
      <c r="CP5152" s="132"/>
      <c r="CQ5152" s="137"/>
    </row>
    <row r="5153" spans="91:95">
      <c r="CM5153" s="132"/>
      <c r="CN5153" s="132"/>
      <c r="CO5153" s="137"/>
      <c r="CP5153" s="132"/>
      <c r="CQ5153" s="137"/>
    </row>
    <row r="5154" spans="91:95">
      <c r="CM5154" s="132"/>
      <c r="CN5154" s="132"/>
      <c r="CO5154" s="137"/>
      <c r="CP5154" s="132"/>
      <c r="CQ5154" s="137"/>
    </row>
    <row r="5155" spans="91:95">
      <c r="CM5155" s="132"/>
      <c r="CN5155" s="132"/>
      <c r="CO5155" s="137"/>
      <c r="CP5155" s="132"/>
      <c r="CQ5155" s="137"/>
    </row>
    <row r="5156" spans="91:95">
      <c r="CM5156" s="132"/>
      <c r="CN5156" s="132"/>
      <c r="CO5156" s="137"/>
      <c r="CP5156" s="132"/>
      <c r="CQ5156" s="137"/>
    </row>
    <row r="5157" spans="91:95">
      <c r="CM5157" s="132"/>
      <c r="CN5157" s="132"/>
      <c r="CO5157" s="137"/>
      <c r="CP5157" s="132"/>
      <c r="CQ5157" s="137"/>
    </row>
    <row r="5158" spans="91:95">
      <c r="CM5158" s="132"/>
      <c r="CN5158" s="132"/>
      <c r="CO5158" s="137"/>
      <c r="CP5158" s="132"/>
      <c r="CQ5158" s="137"/>
    </row>
    <row r="5159" spans="91:95">
      <c r="CM5159" s="132"/>
      <c r="CN5159" s="132"/>
      <c r="CO5159" s="137"/>
      <c r="CP5159" s="132"/>
      <c r="CQ5159" s="137"/>
    </row>
    <row r="5160" spans="91:95">
      <c r="CM5160" s="132"/>
      <c r="CN5160" s="132"/>
      <c r="CO5160" s="137"/>
      <c r="CP5160" s="132"/>
      <c r="CQ5160" s="137"/>
    </row>
    <row r="5161" spans="91:95">
      <c r="CM5161" s="132"/>
      <c r="CN5161" s="132"/>
      <c r="CO5161" s="137"/>
      <c r="CP5161" s="132"/>
      <c r="CQ5161" s="137"/>
    </row>
    <row r="5162" spans="91:95">
      <c r="CM5162" s="132"/>
      <c r="CN5162" s="132"/>
      <c r="CO5162" s="137"/>
      <c r="CP5162" s="132"/>
      <c r="CQ5162" s="137"/>
    </row>
    <row r="5163" spans="91:95">
      <c r="CM5163" s="132"/>
      <c r="CN5163" s="132"/>
      <c r="CO5163" s="137"/>
      <c r="CP5163" s="132"/>
      <c r="CQ5163" s="137"/>
    </row>
    <row r="5164" spans="91:95">
      <c r="CM5164" s="132"/>
      <c r="CN5164" s="132"/>
      <c r="CO5164" s="137"/>
      <c r="CP5164" s="132"/>
      <c r="CQ5164" s="137"/>
    </row>
    <row r="5165" spans="91:95">
      <c r="CM5165" s="132"/>
      <c r="CN5165" s="132"/>
      <c r="CO5165" s="137"/>
      <c r="CP5165" s="132"/>
      <c r="CQ5165" s="137"/>
    </row>
    <row r="5166" spans="91:95">
      <c r="CM5166" s="132"/>
      <c r="CN5166" s="132"/>
      <c r="CO5166" s="137"/>
      <c r="CP5166" s="132"/>
      <c r="CQ5166" s="137"/>
    </row>
    <row r="5167" spans="91:95">
      <c r="CM5167" s="132"/>
      <c r="CN5167" s="132"/>
      <c r="CO5167" s="137"/>
      <c r="CP5167" s="132"/>
      <c r="CQ5167" s="137"/>
    </row>
    <row r="5168" spans="91:95">
      <c r="CM5168" s="132"/>
      <c r="CN5168" s="132"/>
      <c r="CO5168" s="137"/>
      <c r="CP5168" s="132"/>
      <c r="CQ5168" s="137"/>
    </row>
    <row r="5169" spans="91:95">
      <c r="CM5169" s="132"/>
      <c r="CN5169" s="132"/>
      <c r="CO5169" s="137"/>
      <c r="CP5169" s="132"/>
      <c r="CQ5169" s="137"/>
    </row>
    <row r="5170" spans="91:95">
      <c r="CM5170" s="132"/>
      <c r="CN5170" s="132"/>
      <c r="CO5170" s="137"/>
      <c r="CP5170" s="132"/>
      <c r="CQ5170" s="137"/>
    </row>
    <row r="5171" spans="91:95">
      <c r="CM5171" s="132"/>
      <c r="CN5171" s="132"/>
      <c r="CO5171" s="137"/>
      <c r="CP5171" s="132"/>
      <c r="CQ5171" s="137"/>
    </row>
    <row r="5172" spans="91:95">
      <c r="CM5172" s="132"/>
      <c r="CN5172" s="132"/>
      <c r="CO5172" s="137"/>
      <c r="CP5172" s="132"/>
      <c r="CQ5172" s="137"/>
    </row>
    <row r="5173" spans="91:95">
      <c r="CM5173" s="132"/>
      <c r="CN5173" s="132"/>
      <c r="CO5173" s="137"/>
      <c r="CP5173" s="132"/>
      <c r="CQ5173" s="137"/>
    </row>
    <row r="5174" spans="91:95">
      <c r="CM5174" s="132"/>
      <c r="CN5174" s="132"/>
      <c r="CO5174" s="137"/>
      <c r="CP5174" s="132"/>
      <c r="CQ5174" s="137"/>
    </row>
    <row r="5175" spans="91:95">
      <c r="CM5175" s="132"/>
      <c r="CN5175" s="132"/>
      <c r="CO5175" s="137"/>
      <c r="CP5175" s="132"/>
      <c r="CQ5175" s="137"/>
    </row>
    <row r="5176" spans="91:95">
      <c r="CM5176" s="132"/>
      <c r="CN5176" s="132"/>
      <c r="CO5176" s="137"/>
      <c r="CP5176" s="132"/>
      <c r="CQ5176" s="137"/>
    </row>
    <row r="5177" spans="91:95">
      <c r="CM5177" s="132"/>
      <c r="CN5177" s="132"/>
      <c r="CO5177" s="137"/>
      <c r="CP5177" s="132"/>
      <c r="CQ5177" s="137"/>
    </row>
    <row r="5178" spans="91:95">
      <c r="CM5178" s="132"/>
      <c r="CN5178" s="132"/>
      <c r="CO5178" s="137"/>
      <c r="CP5178" s="132"/>
      <c r="CQ5178" s="137"/>
    </row>
    <row r="5179" spans="91:95">
      <c r="CM5179" s="132"/>
      <c r="CN5179" s="132"/>
      <c r="CO5179" s="137"/>
      <c r="CP5179" s="132"/>
      <c r="CQ5179" s="137"/>
    </row>
    <row r="5180" spans="91:95">
      <c r="CM5180" s="132"/>
      <c r="CN5180" s="132"/>
      <c r="CO5180" s="137"/>
      <c r="CP5180" s="132"/>
      <c r="CQ5180" s="137"/>
    </row>
    <row r="5181" spans="91:95">
      <c r="CM5181" s="132"/>
      <c r="CN5181" s="132"/>
      <c r="CO5181" s="137"/>
      <c r="CP5181" s="132"/>
      <c r="CQ5181" s="137"/>
    </row>
    <row r="5182" spans="91:95">
      <c r="CM5182" s="132"/>
      <c r="CN5182" s="132"/>
      <c r="CO5182" s="137"/>
      <c r="CP5182" s="132"/>
      <c r="CQ5182" s="137"/>
    </row>
    <row r="5183" spans="91:95">
      <c r="CM5183" s="132"/>
      <c r="CN5183" s="132"/>
      <c r="CO5183" s="137"/>
      <c r="CP5183" s="132"/>
      <c r="CQ5183" s="137"/>
    </row>
    <row r="5184" spans="91:95">
      <c r="CM5184" s="132"/>
      <c r="CN5184" s="132"/>
      <c r="CO5184" s="137"/>
      <c r="CP5184" s="132"/>
      <c r="CQ5184" s="137"/>
    </row>
    <row r="5185" spans="91:95">
      <c r="CM5185" s="132"/>
      <c r="CN5185" s="132"/>
      <c r="CO5185" s="137"/>
      <c r="CP5185" s="132"/>
      <c r="CQ5185" s="137"/>
    </row>
    <row r="5186" spans="91:95">
      <c r="CM5186" s="132"/>
      <c r="CN5186" s="132"/>
      <c r="CO5186" s="137"/>
      <c r="CP5186" s="132"/>
      <c r="CQ5186" s="137"/>
    </row>
    <row r="5187" spans="91:95">
      <c r="CM5187" s="132"/>
      <c r="CN5187" s="132"/>
      <c r="CO5187" s="137"/>
      <c r="CP5187" s="132"/>
      <c r="CQ5187" s="137"/>
    </row>
    <row r="5188" spans="91:95">
      <c r="CM5188" s="132"/>
      <c r="CN5188" s="132"/>
      <c r="CO5188" s="137"/>
      <c r="CP5188" s="132"/>
      <c r="CQ5188" s="137"/>
    </row>
    <row r="5189" spans="91:95">
      <c r="CM5189" s="132"/>
      <c r="CN5189" s="132"/>
      <c r="CO5189" s="137"/>
      <c r="CP5189" s="132"/>
      <c r="CQ5189" s="137"/>
    </row>
    <row r="5190" spans="91:95">
      <c r="CM5190" s="132"/>
      <c r="CN5190" s="132"/>
      <c r="CO5190" s="137"/>
      <c r="CP5190" s="132"/>
      <c r="CQ5190" s="137"/>
    </row>
    <row r="5191" spans="91:95">
      <c r="CM5191" s="132"/>
      <c r="CN5191" s="132"/>
      <c r="CO5191" s="137"/>
      <c r="CP5191" s="132"/>
      <c r="CQ5191" s="137"/>
    </row>
    <row r="5192" spans="91:95">
      <c r="CM5192" s="132"/>
      <c r="CN5192" s="132"/>
      <c r="CO5192" s="137"/>
      <c r="CP5192" s="132"/>
      <c r="CQ5192" s="137"/>
    </row>
    <row r="5193" spans="91:95">
      <c r="CM5193" s="132"/>
      <c r="CN5193" s="132"/>
      <c r="CO5193" s="137"/>
      <c r="CP5193" s="132"/>
      <c r="CQ5193" s="137"/>
    </row>
    <row r="5194" spans="91:95">
      <c r="CM5194" s="132"/>
      <c r="CN5194" s="132"/>
      <c r="CO5194" s="137"/>
      <c r="CP5194" s="132"/>
      <c r="CQ5194" s="137"/>
    </row>
    <row r="5195" spans="91:95">
      <c r="CM5195" s="132"/>
      <c r="CN5195" s="132"/>
      <c r="CO5195" s="137"/>
      <c r="CP5195" s="132"/>
      <c r="CQ5195" s="137"/>
    </row>
    <row r="5196" spans="91:95">
      <c r="CM5196" s="132"/>
      <c r="CN5196" s="132"/>
      <c r="CO5196" s="137"/>
      <c r="CP5196" s="132"/>
      <c r="CQ5196" s="137"/>
    </row>
    <row r="5197" spans="91:95">
      <c r="CM5197" s="132"/>
      <c r="CN5197" s="132"/>
      <c r="CO5197" s="137"/>
      <c r="CP5197" s="132"/>
      <c r="CQ5197" s="137"/>
    </row>
    <row r="5198" spans="91:95">
      <c r="CM5198" s="132"/>
      <c r="CN5198" s="132"/>
      <c r="CO5198" s="137"/>
      <c r="CP5198" s="132"/>
      <c r="CQ5198" s="137"/>
    </row>
    <row r="5199" spans="91:95">
      <c r="CM5199" s="132"/>
      <c r="CN5199" s="132"/>
      <c r="CO5199" s="137"/>
      <c r="CP5199" s="132"/>
      <c r="CQ5199" s="137"/>
    </row>
    <row r="5200" spans="91:95">
      <c r="CM5200" s="132"/>
      <c r="CN5200" s="132"/>
      <c r="CO5200" s="137"/>
      <c r="CP5200" s="132"/>
      <c r="CQ5200" s="137"/>
    </row>
    <row r="5201" spans="91:95">
      <c r="CM5201" s="132"/>
      <c r="CN5201" s="132"/>
      <c r="CO5201" s="137"/>
      <c r="CP5201" s="132"/>
      <c r="CQ5201" s="137"/>
    </row>
    <row r="5202" spans="91:95">
      <c r="CM5202" s="132"/>
      <c r="CN5202" s="132"/>
      <c r="CO5202" s="137"/>
      <c r="CP5202" s="132"/>
      <c r="CQ5202" s="137"/>
    </row>
    <row r="5203" spans="91:95">
      <c r="CM5203" s="132"/>
      <c r="CN5203" s="132"/>
      <c r="CO5203" s="137"/>
      <c r="CP5203" s="132"/>
      <c r="CQ5203" s="137"/>
    </row>
    <row r="5204" spans="91:95">
      <c r="CM5204" s="132"/>
      <c r="CN5204" s="132"/>
      <c r="CO5204" s="137"/>
      <c r="CP5204" s="132"/>
      <c r="CQ5204" s="137"/>
    </row>
    <row r="5205" spans="91:95">
      <c r="CM5205" s="132"/>
      <c r="CN5205" s="132"/>
      <c r="CO5205" s="137"/>
      <c r="CP5205" s="132"/>
      <c r="CQ5205" s="137"/>
    </row>
    <row r="5206" spans="91:95">
      <c r="CM5206" s="132"/>
      <c r="CN5206" s="132"/>
      <c r="CO5206" s="137"/>
      <c r="CP5206" s="132"/>
      <c r="CQ5206" s="137"/>
    </row>
    <row r="5207" spans="91:95">
      <c r="CM5207" s="132"/>
      <c r="CN5207" s="132"/>
      <c r="CO5207" s="137"/>
      <c r="CP5207" s="132"/>
      <c r="CQ5207" s="137"/>
    </row>
    <row r="5208" spans="91:95">
      <c r="CM5208" s="132"/>
      <c r="CN5208" s="132"/>
      <c r="CO5208" s="137"/>
      <c r="CP5208" s="132"/>
      <c r="CQ5208" s="137"/>
    </row>
    <row r="5209" spans="91:95">
      <c r="CM5209" s="132"/>
      <c r="CN5209" s="132"/>
      <c r="CO5209" s="137"/>
      <c r="CP5209" s="132"/>
      <c r="CQ5209" s="137"/>
    </row>
    <row r="5210" spans="91:95">
      <c r="CM5210" s="132"/>
      <c r="CN5210" s="132"/>
      <c r="CO5210" s="137"/>
      <c r="CP5210" s="132"/>
      <c r="CQ5210" s="137"/>
    </row>
    <row r="5211" spans="91:95">
      <c r="CM5211" s="132"/>
      <c r="CN5211" s="132"/>
      <c r="CO5211" s="137"/>
      <c r="CP5211" s="132"/>
      <c r="CQ5211" s="137"/>
    </row>
    <row r="5212" spans="91:95">
      <c r="CM5212" s="132"/>
      <c r="CN5212" s="132"/>
      <c r="CO5212" s="137"/>
      <c r="CP5212" s="132"/>
      <c r="CQ5212" s="137"/>
    </row>
    <row r="5213" spans="91:95">
      <c r="CM5213" s="132"/>
      <c r="CN5213" s="132"/>
      <c r="CO5213" s="137"/>
      <c r="CP5213" s="132"/>
      <c r="CQ5213" s="137"/>
    </row>
    <row r="5214" spans="91:95">
      <c r="CM5214" s="132"/>
      <c r="CN5214" s="132"/>
      <c r="CO5214" s="137"/>
      <c r="CP5214" s="132"/>
      <c r="CQ5214" s="137"/>
    </row>
    <row r="5215" spans="91:95">
      <c r="CM5215" s="132"/>
      <c r="CN5215" s="132"/>
      <c r="CO5215" s="137"/>
      <c r="CP5215" s="132"/>
      <c r="CQ5215" s="137"/>
    </row>
    <row r="5216" spans="91:95">
      <c r="CM5216" s="132"/>
      <c r="CN5216" s="132"/>
      <c r="CO5216" s="137"/>
      <c r="CP5216" s="132"/>
      <c r="CQ5216" s="137"/>
    </row>
    <row r="5217" spans="91:95">
      <c r="CM5217" s="132"/>
      <c r="CN5217" s="132"/>
      <c r="CO5217" s="137"/>
      <c r="CP5217" s="132"/>
      <c r="CQ5217" s="137"/>
    </row>
    <row r="5218" spans="91:95">
      <c r="CM5218" s="132"/>
      <c r="CN5218" s="132"/>
      <c r="CO5218" s="137"/>
      <c r="CP5218" s="132"/>
      <c r="CQ5218" s="137"/>
    </row>
    <row r="5219" spans="91:95">
      <c r="CM5219" s="132"/>
      <c r="CN5219" s="132"/>
      <c r="CO5219" s="137"/>
      <c r="CP5219" s="132"/>
      <c r="CQ5219" s="137"/>
    </row>
    <row r="5220" spans="91:95">
      <c r="CM5220" s="132"/>
      <c r="CN5220" s="132"/>
      <c r="CO5220" s="137"/>
      <c r="CP5220" s="132"/>
      <c r="CQ5220" s="137"/>
    </row>
    <row r="5221" spans="91:95">
      <c r="CM5221" s="132"/>
      <c r="CN5221" s="132"/>
      <c r="CO5221" s="137"/>
      <c r="CP5221" s="132"/>
      <c r="CQ5221" s="137"/>
    </row>
    <row r="5222" spans="91:95">
      <c r="CM5222" s="132"/>
      <c r="CN5222" s="132"/>
      <c r="CO5222" s="137"/>
      <c r="CP5222" s="132"/>
      <c r="CQ5222" s="137"/>
    </row>
    <row r="5223" spans="91:95">
      <c r="CM5223" s="132"/>
      <c r="CN5223" s="132"/>
      <c r="CO5223" s="137"/>
      <c r="CP5223" s="132"/>
      <c r="CQ5223" s="137"/>
    </row>
    <row r="5224" spans="91:95">
      <c r="CM5224" s="132"/>
      <c r="CN5224" s="132"/>
      <c r="CO5224" s="137"/>
      <c r="CP5224" s="132"/>
      <c r="CQ5224" s="137"/>
    </row>
    <row r="5225" spans="91:95">
      <c r="CM5225" s="132"/>
      <c r="CN5225" s="132"/>
      <c r="CO5225" s="137"/>
      <c r="CP5225" s="132"/>
      <c r="CQ5225" s="137"/>
    </row>
    <row r="5226" spans="91:95">
      <c r="CM5226" s="132"/>
      <c r="CN5226" s="132"/>
      <c r="CO5226" s="137"/>
      <c r="CP5226" s="132"/>
      <c r="CQ5226" s="137"/>
    </row>
    <row r="5227" spans="91:95">
      <c r="CM5227" s="132"/>
      <c r="CN5227" s="132"/>
      <c r="CO5227" s="137"/>
      <c r="CP5227" s="132"/>
      <c r="CQ5227" s="137"/>
    </row>
    <row r="5228" spans="91:95">
      <c r="CM5228" s="132"/>
      <c r="CN5228" s="132"/>
      <c r="CO5228" s="137"/>
      <c r="CP5228" s="132"/>
      <c r="CQ5228" s="137"/>
    </row>
    <row r="5229" spans="91:95">
      <c r="CM5229" s="132"/>
      <c r="CN5229" s="132"/>
      <c r="CO5229" s="137"/>
      <c r="CP5229" s="132"/>
      <c r="CQ5229" s="137"/>
    </row>
    <row r="5230" spans="91:95">
      <c r="CM5230" s="132"/>
      <c r="CN5230" s="132"/>
      <c r="CO5230" s="137"/>
      <c r="CP5230" s="132"/>
      <c r="CQ5230" s="137"/>
    </row>
    <row r="5231" spans="91:95">
      <c r="CM5231" s="132"/>
      <c r="CN5231" s="132"/>
      <c r="CO5231" s="137"/>
      <c r="CP5231" s="132"/>
      <c r="CQ5231" s="137"/>
    </row>
    <row r="5232" spans="91:95">
      <c r="CM5232" s="132"/>
      <c r="CN5232" s="132"/>
      <c r="CO5232" s="137"/>
      <c r="CP5232" s="132"/>
      <c r="CQ5232" s="137"/>
    </row>
    <row r="5233" spans="91:95">
      <c r="CM5233" s="132"/>
      <c r="CN5233" s="132"/>
      <c r="CO5233" s="137"/>
      <c r="CP5233" s="132"/>
      <c r="CQ5233" s="137"/>
    </row>
    <row r="5234" spans="91:95">
      <c r="CM5234" s="132"/>
      <c r="CN5234" s="132"/>
      <c r="CO5234" s="137"/>
      <c r="CP5234" s="132"/>
      <c r="CQ5234" s="137"/>
    </row>
    <row r="5235" spans="91:95">
      <c r="CM5235" s="132"/>
      <c r="CN5235" s="132"/>
      <c r="CO5235" s="137"/>
      <c r="CP5235" s="132"/>
      <c r="CQ5235" s="137"/>
    </row>
    <row r="5236" spans="91:95">
      <c r="CM5236" s="132"/>
      <c r="CN5236" s="132"/>
      <c r="CO5236" s="137"/>
      <c r="CP5236" s="132"/>
      <c r="CQ5236" s="137"/>
    </row>
    <row r="5237" spans="91:95">
      <c r="CM5237" s="132"/>
      <c r="CN5237" s="132"/>
      <c r="CO5237" s="137"/>
      <c r="CP5237" s="132"/>
      <c r="CQ5237" s="137"/>
    </row>
    <row r="5238" spans="91:95">
      <c r="CM5238" s="132"/>
      <c r="CN5238" s="132"/>
      <c r="CO5238" s="137"/>
      <c r="CP5238" s="132"/>
      <c r="CQ5238" s="137"/>
    </row>
    <row r="5239" spans="91:95">
      <c r="CM5239" s="132"/>
      <c r="CN5239" s="132"/>
      <c r="CO5239" s="137"/>
      <c r="CP5239" s="132"/>
      <c r="CQ5239" s="137"/>
    </row>
    <row r="5240" spans="91:95">
      <c r="CM5240" s="132"/>
      <c r="CN5240" s="132"/>
      <c r="CO5240" s="137"/>
      <c r="CP5240" s="132"/>
      <c r="CQ5240" s="137"/>
    </row>
    <row r="5241" spans="91:95">
      <c r="CM5241" s="132"/>
      <c r="CN5241" s="132"/>
      <c r="CO5241" s="137"/>
      <c r="CP5241" s="132"/>
      <c r="CQ5241" s="137"/>
    </row>
    <row r="5242" spans="91:95">
      <c r="CM5242" s="132"/>
      <c r="CN5242" s="132"/>
      <c r="CO5242" s="137"/>
      <c r="CP5242" s="132"/>
      <c r="CQ5242" s="137"/>
    </row>
    <row r="5243" spans="91:95">
      <c r="CM5243" s="132"/>
      <c r="CN5243" s="132"/>
      <c r="CO5243" s="137"/>
      <c r="CP5243" s="132"/>
      <c r="CQ5243" s="137"/>
    </row>
    <row r="5244" spans="91:95">
      <c r="CM5244" s="132"/>
      <c r="CN5244" s="132"/>
      <c r="CO5244" s="137"/>
      <c r="CP5244" s="132"/>
      <c r="CQ5244" s="137"/>
    </row>
    <row r="5245" spans="91:95">
      <c r="CM5245" s="132"/>
      <c r="CN5245" s="132"/>
      <c r="CO5245" s="137"/>
      <c r="CP5245" s="132"/>
      <c r="CQ5245" s="137"/>
    </row>
    <row r="5246" spans="91:95">
      <c r="CM5246" s="132"/>
      <c r="CN5246" s="132"/>
      <c r="CO5246" s="137"/>
      <c r="CP5246" s="132"/>
      <c r="CQ5246" s="137"/>
    </row>
    <row r="5247" spans="91:95">
      <c r="CM5247" s="132"/>
      <c r="CN5247" s="132"/>
      <c r="CO5247" s="137"/>
      <c r="CP5247" s="132"/>
      <c r="CQ5247" s="137"/>
    </row>
    <row r="5248" spans="91:95">
      <c r="CM5248" s="132"/>
      <c r="CN5248" s="132"/>
      <c r="CO5248" s="137"/>
      <c r="CP5248" s="132"/>
      <c r="CQ5248" s="137"/>
    </row>
    <row r="5249" spans="91:95">
      <c r="CM5249" s="132"/>
      <c r="CN5249" s="132"/>
      <c r="CO5249" s="137"/>
      <c r="CP5249" s="132"/>
      <c r="CQ5249" s="137"/>
    </row>
    <row r="5250" spans="91:95">
      <c r="CM5250" s="132"/>
      <c r="CN5250" s="132"/>
      <c r="CO5250" s="137"/>
      <c r="CP5250" s="132"/>
      <c r="CQ5250" s="137"/>
    </row>
    <row r="5251" spans="91:95">
      <c r="CM5251" s="132"/>
      <c r="CN5251" s="132"/>
      <c r="CO5251" s="137"/>
      <c r="CP5251" s="132"/>
      <c r="CQ5251" s="137"/>
    </row>
    <row r="5252" spans="91:95">
      <c r="CM5252" s="132"/>
      <c r="CN5252" s="132"/>
      <c r="CO5252" s="137"/>
      <c r="CP5252" s="132"/>
      <c r="CQ5252" s="137"/>
    </row>
    <row r="5253" spans="91:95">
      <c r="CM5253" s="132"/>
      <c r="CN5253" s="132"/>
      <c r="CO5253" s="137"/>
      <c r="CP5253" s="132"/>
      <c r="CQ5253" s="137"/>
    </row>
    <row r="5254" spans="91:95">
      <c r="CM5254" s="132"/>
      <c r="CN5254" s="132"/>
      <c r="CO5254" s="137"/>
      <c r="CP5254" s="132"/>
      <c r="CQ5254" s="137"/>
    </row>
    <row r="5255" spans="91:95">
      <c r="CM5255" s="132"/>
      <c r="CN5255" s="132"/>
      <c r="CO5255" s="137"/>
      <c r="CP5255" s="132"/>
      <c r="CQ5255" s="137"/>
    </row>
    <row r="5256" spans="91:95">
      <c r="CM5256" s="132"/>
      <c r="CN5256" s="132"/>
      <c r="CO5256" s="137"/>
      <c r="CP5256" s="132"/>
      <c r="CQ5256" s="137"/>
    </row>
    <row r="5257" spans="91:95">
      <c r="CM5257" s="132"/>
      <c r="CN5257" s="132"/>
      <c r="CO5257" s="137"/>
      <c r="CP5257" s="132"/>
      <c r="CQ5257" s="137"/>
    </row>
    <row r="5258" spans="91:95">
      <c r="CM5258" s="132"/>
      <c r="CN5258" s="132"/>
      <c r="CO5258" s="137"/>
      <c r="CP5258" s="132"/>
      <c r="CQ5258" s="137"/>
    </row>
    <row r="5259" spans="91:95">
      <c r="CM5259" s="132"/>
      <c r="CN5259" s="132"/>
      <c r="CO5259" s="137"/>
      <c r="CP5259" s="132"/>
      <c r="CQ5259" s="137"/>
    </row>
    <row r="5260" spans="91:95">
      <c r="CM5260" s="132"/>
      <c r="CN5260" s="132"/>
      <c r="CO5260" s="137"/>
      <c r="CP5260" s="132"/>
      <c r="CQ5260" s="137"/>
    </row>
    <row r="5261" spans="91:95">
      <c r="CM5261" s="132"/>
      <c r="CN5261" s="132"/>
      <c r="CO5261" s="137"/>
      <c r="CP5261" s="132"/>
      <c r="CQ5261" s="137"/>
    </row>
    <row r="5262" spans="91:95">
      <c r="CM5262" s="132"/>
      <c r="CN5262" s="132"/>
      <c r="CO5262" s="137"/>
      <c r="CP5262" s="132"/>
      <c r="CQ5262" s="137"/>
    </row>
    <row r="5263" spans="91:95">
      <c r="CM5263" s="132"/>
      <c r="CN5263" s="132"/>
      <c r="CO5263" s="137"/>
      <c r="CP5263" s="132"/>
      <c r="CQ5263" s="137"/>
    </row>
    <row r="5264" spans="91:95">
      <c r="CM5264" s="132"/>
      <c r="CN5264" s="132"/>
      <c r="CO5264" s="137"/>
      <c r="CP5264" s="132"/>
      <c r="CQ5264" s="137"/>
    </row>
    <row r="5265" spans="91:95">
      <c r="CM5265" s="132"/>
      <c r="CN5265" s="132"/>
      <c r="CO5265" s="137"/>
      <c r="CP5265" s="132"/>
      <c r="CQ5265" s="137"/>
    </row>
    <row r="5266" spans="91:95">
      <c r="CM5266" s="132"/>
      <c r="CN5266" s="132"/>
      <c r="CO5266" s="137"/>
      <c r="CP5266" s="132"/>
      <c r="CQ5266" s="137"/>
    </row>
    <row r="5267" spans="91:95">
      <c r="CM5267" s="132"/>
      <c r="CN5267" s="132"/>
      <c r="CO5267" s="137"/>
      <c r="CP5267" s="132"/>
      <c r="CQ5267" s="137"/>
    </row>
    <row r="5268" spans="91:95">
      <c r="CM5268" s="132"/>
      <c r="CN5268" s="132"/>
      <c r="CO5268" s="137"/>
      <c r="CP5268" s="132"/>
      <c r="CQ5268" s="137"/>
    </row>
    <row r="5269" spans="91:95">
      <c r="CM5269" s="132"/>
      <c r="CN5269" s="132"/>
      <c r="CO5269" s="137"/>
      <c r="CP5269" s="132"/>
      <c r="CQ5269" s="137"/>
    </row>
    <row r="5270" spans="91:95">
      <c r="CM5270" s="132"/>
      <c r="CN5270" s="132"/>
      <c r="CO5270" s="137"/>
      <c r="CP5270" s="132"/>
      <c r="CQ5270" s="137"/>
    </row>
    <row r="5271" spans="91:95">
      <c r="CM5271" s="132"/>
      <c r="CN5271" s="132"/>
      <c r="CO5271" s="137"/>
      <c r="CP5271" s="132"/>
      <c r="CQ5271" s="137"/>
    </row>
    <row r="5272" spans="91:95">
      <c r="CM5272" s="132"/>
      <c r="CN5272" s="132"/>
      <c r="CO5272" s="137"/>
      <c r="CP5272" s="132"/>
      <c r="CQ5272" s="137"/>
    </row>
    <row r="5273" spans="91:95">
      <c r="CM5273" s="132"/>
      <c r="CN5273" s="132"/>
      <c r="CO5273" s="137"/>
      <c r="CP5273" s="132"/>
      <c r="CQ5273" s="137"/>
    </row>
    <row r="5274" spans="91:95">
      <c r="CM5274" s="132"/>
      <c r="CN5274" s="132"/>
      <c r="CO5274" s="137"/>
      <c r="CP5274" s="132"/>
      <c r="CQ5274" s="137"/>
    </row>
    <row r="5275" spans="91:95">
      <c r="CM5275" s="132"/>
      <c r="CN5275" s="132"/>
      <c r="CO5275" s="137"/>
      <c r="CP5275" s="132"/>
      <c r="CQ5275" s="137"/>
    </row>
    <row r="5276" spans="91:95">
      <c r="CM5276" s="132"/>
      <c r="CN5276" s="132"/>
      <c r="CO5276" s="137"/>
      <c r="CP5276" s="132"/>
      <c r="CQ5276" s="137"/>
    </row>
    <row r="5277" spans="91:95">
      <c r="CM5277" s="132"/>
      <c r="CN5277" s="132"/>
      <c r="CO5277" s="137"/>
      <c r="CP5277" s="132"/>
      <c r="CQ5277" s="137"/>
    </row>
    <row r="5278" spans="91:95">
      <c r="CM5278" s="132"/>
      <c r="CN5278" s="132"/>
      <c r="CO5278" s="137"/>
      <c r="CP5278" s="132"/>
      <c r="CQ5278" s="137"/>
    </row>
    <row r="5279" spans="91:95">
      <c r="CM5279" s="132"/>
      <c r="CN5279" s="132"/>
      <c r="CO5279" s="137"/>
      <c r="CP5279" s="132"/>
      <c r="CQ5279" s="137"/>
    </row>
    <row r="5280" spans="91:95">
      <c r="CM5280" s="132"/>
      <c r="CN5280" s="132"/>
      <c r="CO5280" s="137"/>
      <c r="CP5280" s="132"/>
      <c r="CQ5280" s="137"/>
    </row>
    <row r="5281" spans="91:95">
      <c r="CM5281" s="132"/>
      <c r="CN5281" s="132"/>
      <c r="CO5281" s="137"/>
      <c r="CP5281" s="132"/>
      <c r="CQ5281" s="137"/>
    </row>
    <row r="5282" spans="91:95">
      <c r="CM5282" s="132"/>
      <c r="CN5282" s="132"/>
      <c r="CO5282" s="137"/>
      <c r="CP5282" s="132"/>
      <c r="CQ5282" s="137"/>
    </row>
    <row r="5283" spans="91:95">
      <c r="CM5283" s="132"/>
      <c r="CN5283" s="132"/>
      <c r="CO5283" s="137"/>
      <c r="CP5283" s="132"/>
      <c r="CQ5283" s="137"/>
    </row>
    <row r="5284" spans="91:95">
      <c r="CM5284" s="132"/>
      <c r="CN5284" s="132"/>
      <c r="CO5284" s="137"/>
      <c r="CP5284" s="132"/>
      <c r="CQ5284" s="137"/>
    </row>
    <row r="5285" spans="91:95">
      <c r="CM5285" s="132"/>
      <c r="CN5285" s="132"/>
      <c r="CO5285" s="137"/>
      <c r="CP5285" s="132"/>
      <c r="CQ5285" s="137"/>
    </row>
    <row r="5286" spans="91:95">
      <c r="CM5286" s="132"/>
      <c r="CN5286" s="132"/>
      <c r="CO5286" s="137"/>
      <c r="CP5286" s="132"/>
      <c r="CQ5286" s="137"/>
    </row>
    <row r="5287" spans="91:95">
      <c r="CM5287" s="132"/>
      <c r="CN5287" s="132"/>
      <c r="CO5287" s="137"/>
      <c r="CP5287" s="132"/>
      <c r="CQ5287" s="137"/>
    </row>
    <row r="5288" spans="91:95">
      <c r="CM5288" s="132"/>
      <c r="CN5288" s="132"/>
      <c r="CO5288" s="137"/>
      <c r="CP5288" s="132"/>
      <c r="CQ5288" s="137"/>
    </row>
    <row r="5289" spans="91:95">
      <c r="CM5289" s="132"/>
      <c r="CN5289" s="132"/>
      <c r="CO5289" s="137"/>
      <c r="CP5289" s="132"/>
      <c r="CQ5289" s="137"/>
    </row>
    <row r="5290" spans="91:95">
      <c r="CM5290" s="132"/>
      <c r="CN5290" s="132"/>
      <c r="CO5290" s="137"/>
      <c r="CP5290" s="132"/>
      <c r="CQ5290" s="137"/>
    </row>
    <row r="5291" spans="91:95">
      <c r="CM5291" s="132"/>
      <c r="CN5291" s="132"/>
      <c r="CO5291" s="137"/>
      <c r="CP5291" s="132"/>
      <c r="CQ5291" s="137"/>
    </row>
    <row r="5292" spans="91:95">
      <c r="CM5292" s="132"/>
      <c r="CN5292" s="132"/>
      <c r="CO5292" s="137"/>
      <c r="CP5292" s="132"/>
      <c r="CQ5292" s="137"/>
    </row>
    <row r="5293" spans="91:95">
      <c r="CM5293" s="132"/>
      <c r="CN5293" s="132"/>
      <c r="CO5293" s="137"/>
      <c r="CP5293" s="132"/>
      <c r="CQ5293" s="137"/>
    </row>
    <row r="5294" spans="91:95">
      <c r="CM5294" s="132"/>
      <c r="CN5294" s="132"/>
      <c r="CO5294" s="137"/>
      <c r="CP5294" s="132"/>
      <c r="CQ5294" s="137"/>
    </row>
    <row r="5295" spans="91:95">
      <c r="CM5295" s="132"/>
      <c r="CN5295" s="132"/>
      <c r="CO5295" s="137"/>
      <c r="CP5295" s="132"/>
      <c r="CQ5295" s="137"/>
    </row>
    <row r="5296" spans="91:95">
      <c r="CM5296" s="132"/>
      <c r="CN5296" s="132"/>
      <c r="CO5296" s="137"/>
      <c r="CP5296" s="132"/>
      <c r="CQ5296" s="137"/>
    </row>
    <row r="5297" spans="91:95">
      <c r="CM5297" s="132"/>
      <c r="CN5297" s="132"/>
      <c r="CO5297" s="137"/>
      <c r="CP5297" s="132"/>
      <c r="CQ5297" s="137"/>
    </row>
    <row r="5298" spans="91:95">
      <c r="CM5298" s="132"/>
      <c r="CN5298" s="132"/>
      <c r="CO5298" s="137"/>
      <c r="CP5298" s="132"/>
      <c r="CQ5298" s="137"/>
    </row>
    <row r="5299" spans="91:95">
      <c r="CM5299" s="132"/>
      <c r="CN5299" s="132"/>
      <c r="CO5299" s="137"/>
      <c r="CP5299" s="132"/>
      <c r="CQ5299" s="137"/>
    </row>
    <row r="5300" spans="91:95">
      <c r="CM5300" s="132"/>
      <c r="CN5300" s="132"/>
      <c r="CO5300" s="137"/>
      <c r="CP5300" s="132"/>
      <c r="CQ5300" s="137"/>
    </row>
    <row r="5301" spans="91:95">
      <c r="CM5301" s="132"/>
      <c r="CN5301" s="132"/>
      <c r="CO5301" s="137"/>
      <c r="CP5301" s="132"/>
      <c r="CQ5301" s="137"/>
    </row>
    <row r="5302" spans="91:95">
      <c r="CM5302" s="132"/>
      <c r="CN5302" s="132"/>
      <c r="CO5302" s="137"/>
      <c r="CP5302" s="132"/>
      <c r="CQ5302" s="137"/>
    </row>
    <row r="5303" spans="91:95">
      <c r="CM5303" s="132"/>
      <c r="CN5303" s="132"/>
      <c r="CO5303" s="137"/>
      <c r="CP5303" s="132"/>
      <c r="CQ5303" s="137"/>
    </row>
    <row r="5304" spans="91:95">
      <c r="CM5304" s="132"/>
      <c r="CN5304" s="132"/>
      <c r="CO5304" s="137"/>
      <c r="CP5304" s="132"/>
      <c r="CQ5304" s="137"/>
    </row>
    <row r="5305" spans="91:95">
      <c r="CM5305" s="132"/>
      <c r="CN5305" s="132"/>
      <c r="CO5305" s="137"/>
      <c r="CP5305" s="132"/>
      <c r="CQ5305" s="137"/>
    </row>
    <row r="5306" spans="91:95">
      <c r="CM5306" s="132"/>
      <c r="CN5306" s="132"/>
      <c r="CO5306" s="137"/>
      <c r="CP5306" s="132"/>
      <c r="CQ5306" s="137"/>
    </row>
    <row r="5307" spans="91:95">
      <c r="CM5307" s="132"/>
      <c r="CN5307" s="132"/>
      <c r="CO5307" s="137"/>
      <c r="CP5307" s="132"/>
      <c r="CQ5307" s="137"/>
    </row>
    <row r="5308" spans="91:95">
      <c r="CM5308" s="132"/>
      <c r="CN5308" s="132"/>
      <c r="CO5308" s="137"/>
      <c r="CP5308" s="132"/>
      <c r="CQ5308" s="137"/>
    </row>
    <row r="5309" spans="91:95">
      <c r="CM5309" s="132"/>
      <c r="CN5309" s="132"/>
      <c r="CO5309" s="137"/>
      <c r="CP5309" s="132"/>
      <c r="CQ5309" s="137"/>
    </row>
    <row r="5310" spans="91:95">
      <c r="CM5310" s="132"/>
      <c r="CN5310" s="132"/>
      <c r="CO5310" s="137"/>
      <c r="CP5310" s="132"/>
      <c r="CQ5310" s="137"/>
    </row>
    <row r="5311" spans="91:95">
      <c r="CM5311" s="132"/>
      <c r="CN5311" s="132"/>
      <c r="CO5311" s="137"/>
      <c r="CP5311" s="132"/>
      <c r="CQ5311" s="137"/>
    </row>
    <row r="5312" spans="91:95">
      <c r="CM5312" s="132"/>
      <c r="CN5312" s="132"/>
      <c r="CO5312" s="137"/>
      <c r="CP5312" s="132"/>
      <c r="CQ5312" s="137"/>
    </row>
    <row r="5313" spans="91:95">
      <c r="CM5313" s="132"/>
      <c r="CN5313" s="132"/>
      <c r="CO5313" s="137"/>
      <c r="CP5313" s="132"/>
      <c r="CQ5313" s="137"/>
    </row>
    <row r="5314" spans="91:95">
      <c r="CM5314" s="132"/>
      <c r="CN5314" s="132"/>
      <c r="CO5314" s="137"/>
      <c r="CP5314" s="132"/>
      <c r="CQ5314" s="137"/>
    </row>
    <row r="5315" spans="91:95">
      <c r="CM5315" s="132"/>
      <c r="CN5315" s="132"/>
      <c r="CO5315" s="137"/>
      <c r="CP5315" s="132"/>
      <c r="CQ5315" s="137"/>
    </row>
    <row r="5316" spans="91:95">
      <c r="CM5316" s="132"/>
      <c r="CN5316" s="132"/>
      <c r="CO5316" s="137"/>
      <c r="CP5316" s="132"/>
      <c r="CQ5316" s="137"/>
    </row>
    <row r="5317" spans="91:95">
      <c r="CM5317" s="132"/>
      <c r="CN5317" s="132"/>
      <c r="CO5317" s="137"/>
      <c r="CP5317" s="132"/>
      <c r="CQ5317" s="137"/>
    </row>
    <row r="5318" spans="91:95">
      <c r="CM5318" s="132"/>
      <c r="CN5318" s="132"/>
      <c r="CO5318" s="137"/>
      <c r="CP5318" s="132"/>
      <c r="CQ5318" s="137"/>
    </row>
    <row r="5319" spans="91:95">
      <c r="CM5319" s="132"/>
      <c r="CN5319" s="132"/>
      <c r="CO5319" s="137"/>
      <c r="CP5319" s="132"/>
      <c r="CQ5319" s="137"/>
    </row>
    <row r="5320" spans="91:95">
      <c r="CM5320" s="132"/>
      <c r="CN5320" s="132"/>
      <c r="CO5320" s="137"/>
      <c r="CP5320" s="132"/>
      <c r="CQ5320" s="137"/>
    </row>
    <row r="5321" spans="91:95">
      <c r="CM5321" s="132"/>
      <c r="CN5321" s="132"/>
      <c r="CO5321" s="137"/>
      <c r="CP5321" s="132"/>
      <c r="CQ5321" s="137"/>
    </row>
    <row r="5322" spans="91:95">
      <c r="CM5322" s="132"/>
      <c r="CN5322" s="132"/>
      <c r="CO5322" s="137"/>
      <c r="CP5322" s="132"/>
      <c r="CQ5322" s="137"/>
    </row>
    <row r="5323" spans="91:95">
      <c r="CM5323" s="132"/>
      <c r="CN5323" s="132"/>
      <c r="CO5323" s="137"/>
      <c r="CP5323" s="132"/>
      <c r="CQ5323" s="137"/>
    </row>
    <row r="5324" spans="91:95">
      <c r="CM5324" s="132"/>
      <c r="CN5324" s="132"/>
      <c r="CO5324" s="137"/>
      <c r="CP5324" s="132"/>
      <c r="CQ5324" s="137"/>
    </row>
    <row r="5325" spans="91:95">
      <c r="CM5325" s="132"/>
      <c r="CN5325" s="132"/>
      <c r="CO5325" s="137"/>
      <c r="CP5325" s="132"/>
      <c r="CQ5325" s="137"/>
    </row>
    <row r="5326" spans="91:95">
      <c r="CM5326" s="132"/>
      <c r="CN5326" s="132"/>
      <c r="CO5326" s="137"/>
      <c r="CP5326" s="132"/>
      <c r="CQ5326" s="137"/>
    </row>
    <row r="5327" spans="91:95">
      <c r="CM5327" s="132"/>
      <c r="CN5327" s="132"/>
      <c r="CO5327" s="137"/>
      <c r="CP5327" s="132"/>
      <c r="CQ5327" s="137"/>
    </row>
    <row r="5328" spans="91:95">
      <c r="CM5328" s="132"/>
      <c r="CN5328" s="132"/>
      <c r="CO5328" s="137"/>
      <c r="CP5328" s="132"/>
      <c r="CQ5328" s="137"/>
    </row>
    <row r="5329" spans="91:95">
      <c r="CM5329" s="132"/>
      <c r="CN5329" s="132"/>
      <c r="CO5329" s="137"/>
      <c r="CP5329" s="132"/>
      <c r="CQ5329" s="137"/>
    </row>
    <row r="5330" spans="91:95">
      <c r="CM5330" s="132"/>
      <c r="CN5330" s="132"/>
      <c r="CO5330" s="137"/>
      <c r="CP5330" s="132"/>
      <c r="CQ5330" s="137"/>
    </row>
    <row r="5331" spans="91:95">
      <c r="CM5331" s="132"/>
      <c r="CN5331" s="132"/>
      <c r="CO5331" s="137"/>
      <c r="CP5331" s="132"/>
      <c r="CQ5331" s="137"/>
    </row>
    <row r="5332" spans="91:95">
      <c r="CM5332" s="132"/>
      <c r="CN5332" s="132"/>
      <c r="CO5332" s="137"/>
      <c r="CP5332" s="132"/>
      <c r="CQ5332" s="137"/>
    </row>
    <row r="5333" spans="91:95">
      <c r="CM5333" s="132"/>
      <c r="CN5333" s="132"/>
      <c r="CO5333" s="137"/>
      <c r="CP5333" s="132"/>
      <c r="CQ5333" s="137"/>
    </row>
    <row r="5334" spans="91:95">
      <c r="CM5334" s="132"/>
      <c r="CN5334" s="132"/>
      <c r="CO5334" s="137"/>
      <c r="CP5334" s="132"/>
      <c r="CQ5334" s="137"/>
    </row>
    <row r="5335" spans="91:95">
      <c r="CM5335" s="132"/>
      <c r="CN5335" s="132"/>
      <c r="CO5335" s="137"/>
      <c r="CP5335" s="132"/>
      <c r="CQ5335" s="137"/>
    </row>
    <row r="5336" spans="91:95">
      <c r="CM5336" s="132"/>
      <c r="CN5336" s="132"/>
      <c r="CO5336" s="137"/>
      <c r="CP5336" s="132"/>
      <c r="CQ5336" s="137"/>
    </row>
    <row r="5337" spans="91:95">
      <c r="CM5337" s="132"/>
      <c r="CN5337" s="132"/>
      <c r="CO5337" s="137"/>
      <c r="CP5337" s="132"/>
      <c r="CQ5337" s="137"/>
    </row>
    <row r="5338" spans="91:95">
      <c r="CM5338" s="132"/>
      <c r="CN5338" s="132"/>
      <c r="CO5338" s="137"/>
      <c r="CP5338" s="132"/>
      <c r="CQ5338" s="137"/>
    </row>
    <row r="5339" spans="91:95">
      <c r="CM5339" s="132"/>
      <c r="CN5339" s="132"/>
      <c r="CO5339" s="137"/>
      <c r="CP5339" s="132"/>
      <c r="CQ5339" s="137"/>
    </row>
    <row r="5340" spans="91:95">
      <c r="CM5340" s="132"/>
      <c r="CN5340" s="132"/>
      <c r="CO5340" s="137"/>
      <c r="CP5340" s="132"/>
      <c r="CQ5340" s="137"/>
    </row>
    <row r="5341" spans="91:95">
      <c r="CM5341" s="132"/>
      <c r="CN5341" s="132"/>
      <c r="CO5341" s="137"/>
      <c r="CP5341" s="132"/>
      <c r="CQ5341" s="137"/>
    </row>
    <row r="5342" spans="91:95">
      <c r="CM5342" s="132"/>
      <c r="CN5342" s="132"/>
      <c r="CO5342" s="137"/>
      <c r="CP5342" s="132"/>
      <c r="CQ5342" s="137"/>
    </row>
    <row r="5343" spans="91:95">
      <c r="CM5343" s="132"/>
      <c r="CN5343" s="132"/>
      <c r="CO5343" s="137"/>
      <c r="CP5343" s="132"/>
      <c r="CQ5343" s="137"/>
    </row>
    <row r="5344" spans="91:95">
      <c r="CM5344" s="132"/>
      <c r="CN5344" s="132"/>
      <c r="CO5344" s="137"/>
      <c r="CP5344" s="132"/>
      <c r="CQ5344" s="137"/>
    </row>
    <row r="5345" spans="91:95">
      <c r="CM5345" s="132"/>
      <c r="CN5345" s="132"/>
      <c r="CO5345" s="137"/>
      <c r="CP5345" s="132"/>
      <c r="CQ5345" s="137"/>
    </row>
    <row r="5346" spans="91:95">
      <c r="CM5346" s="132"/>
      <c r="CN5346" s="132"/>
      <c r="CO5346" s="137"/>
      <c r="CP5346" s="132"/>
      <c r="CQ5346" s="137"/>
    </row>
    <row r="5347" spans="91:95">
      <c r="CM5347" s="132"/>
      <c r="CN5347" s="132"/>
      <c r="CO5347" s="137"/>
      <c r="CP5347" s="132"/>
      <c r="CQ5347" s="137"/>
    </row>
    <row r="5348" spans="91:95">
      <c r="CM5348" s="132"/>
      <c r="CN5348" s="132"/>
      <c r="CO5348" s="137"/>
      <c r="CP5348" s="132"/>
      <c r="CQ5348" s="137"/>
    </row>
    <row r="5349" spans="91:95">
      <c r="CM5349" s="132"/>
      <c r="CN5349" s="132"/>
      <c r="CO5349" s="137"/>
      <c r="CP5349" s="132"/>
      <c r="CQ5349" s="137"/>
    </row>
    <row r="5350" spans="91:95">
      <c r="CM5350" s="132"/>
      <c r="CN5350" s="132"/>
      <c r="CO5350" s="137"/>
      <c r="CP5350" s="132"/>
      <c r="CQ5350" s="137"/>
    </row>
    <row r="5351" spans="91:95">
      <c r="CM5351" s="132"/>
      <c r="CN5351" s="132"/>
      <c r="CO5351" s="137"/>
      <c r="CP5351" s="132"/>
      <c r="CQ5351" s="137"/>
    </row>
    <row r="5352" spans="91:95">
      <c r="CM5352" s="132"/>
      <c r="CN5352" s="132"/>
      <c r="CO5352" s="137"/>
      <c r="CP5352" s="132"/>
      <c r="CQ5352" s="137"/>
    </row>
    <row r="5353" spans="91:95">
      <c r="CM5353" s="132"/>
      <c r="CN5353" s="132"/>
      <c r="CO5353" s="137"/>
      <c r="CP5353" s="132"/>
      <c r="CQ5353" s="137"/>
    </row>
    <row r="5354" spans="91:95">
      <c r="CM5354" s="132"/>
      <c r="CN5354" s="132"/>
      <c r="CO5354" s="137"/>
      <c r="CP5354" s="132"/>
      <c r="CQ5354" s="137"/>
    </row>
    <row r="5355" spans="91:95">
      <c r="CM5355" s="132"/>
      <c r="CN5355" s="132"/>
      <c r="CO5355" s="137"/>
      <c r="CP5355" s="132"/>
      <c r="CQ5355" s="137"/>
    </row>
    <row r="5356" spans="91:95">
      <c r="CM5356" s="132"/>
      <c r="CN5356" s="132"/>
      <c r="CO5356" s="137"/>
      <c r="CP5356" s="132"/>
      <c r="CQ5356" s="137"/>
    </row>
    <row r="5357" spans="91:95">
      <c r="CM5357" s="132"/>
      <c r="CN5357" s="132"/>
      <c r="CO5357" s="137"/>
      <c r="CP5357" s="132"/>
      <c r="CQ5357" s="137"/>
    </row>
    <row r="5358" spans="91:95">
      <c r="CM5358" s="132"/>
      <c r="CN5358" s="132"/>
      <c r="CO5358" s="137"/>
      <c r="CP5358" s="132"/>
      <c r="CQ5358" s="137"/>
    </row>
    <row r="5359" spans="91:95">
      <c r="CM5359" s="132"/>
      <c r="CN5359" s="132"/>
      <c r="CO5359" s="137"/>
      <c r="CP5359" s="132"/>
      <c r="CQ5359" s="137"/>
    </row>
    <row r="5360" spans="91:95">
      <c r="CM5360" s="132"/>
      <c r="CN5360" s="132"/>
      <c r="CO5360" s="137"/>
      <c r="CP5360" s="132"/>
      <c r="CQ5360" s="137"/>
    </row>
    <row r="5361" spans="91:95">
      <c r="CM5361" s="132"/>
      <c r="CN5361" s="132"/>
      <c r="CO5361" s="137"/>
      <c r="CP5361" s="132"/>
      <c r="CQ5361" s="137"/>
    </row>
    <row r="5362" spans="91:95">
      <c r="CM5362" s="132"/>
      <c r="CN5362" s="132"/>
      <c r="CO5362" s="137"/>
      <c r="CP5362" s="132"/>
      <c r="CQ5362" s="137"/>
    </row>
    <row r="5363" spans="91:95">
      <c r="CM5363" s="132"/>
      <c r="CN5363" s="132"/>
      <c r="CO5363" s="137"/>
      <c r="CP5363" s="132"/>
      <c r="CQ5363" s="137"/>
    </row>
    <row r="5364" spans="91:95">
      <c r="CM5364" s="132"/>
      <c r="CN5364" s="132"/>
      <c r="CO5364" s="137"/>
      <c r="CP5364" s="132"/>
      <c r="CQ5364" s="137"/>
    </row>
    <row r="5365" spans="91:95">
      <c r="CM5365" s="132"/>
      <c r="CN5365" s="132"/>
      <c r="CO5365" s="137"/>
      <c r="CP5365" s="132"/>
      <c r="CQ5365" s="137"/>
    </row>
    <row r="5366" spans="91:95">
      <c r="CM5366" s="132"/>
      <c r="CN5366" s="132"/>
      <c r="CO5366" s="137"/>
      <c r="CP5366" s="132"/>
      <c r="CQ5366" s="137"/>
    </row>
    <row r="5367" spans="91:95">
      <c r="CM5367" s="132"/>
      <c r="CN5367" s="132"/>
      <c r="CO5367" s="137"/>
      <c r="CP5367" s="132"/>
      <c r="CQ5367" s="137"/>
    </row>
    <row r="5368" spans="91:95">
      <c r="CM5368" s="132"/>
      <c r="CN5368" s="132"/>
      <c r="CO5368" s="137"/>
      <c r="CP5368" s="132"/>
      <c r="CQ5368" s="137"/>
    </row>
    <row r="5369" spans="91:95">
      <c r="CM5369" s="132"/>
      <c r="CN5369" s="132"/>
      <c r="CO5369" s="137"/>
      <c r="CP5369" s="132"/>
      <c r="CQ5369" s="137"/>
    </row>
    <row r="5370" spans="91:95">
      <c r="CM5370" s="132"/>
      <c r="CN5370" s="132"/>
      <c r="CO5370" s="137"/>
      <c r="CP5370" s="132"/>
      <c r="CQ5370" s="137"/>
    </row>
    <row r="5371" spans="91:95">
      <c r="CM5371" s="132"/>
      <c r="CN5371" s="132"/>
      <c r="CO5371" s="137"/>
      <c r="CP5371" s="132"/>
      <c r="CQ5371" s="137"/>
    </row>
    <row r="5372" spans="91:95">
      <c r="CM5372" s="132"/>
      <c r="CN5372" s="132"/>
      <c r="CO5372" s="137"/>
      <c r="CP5372" s="132"/>
      <c r="CQ5372" s="137"/>
    </row>
    <row r="5373" spans="91:95">
      <c r="CM5373" s="132"/>
      <c r="CN5373" s="132"/>
      <c r="CO5373" s="137"/>
      <c r="CP5373" s="132"/>
      <c r="CQ5373" s="137"/>
    </row>
    <row r="5374" spans="91:95">
      <c r="CM5374" s="132"/>
      <c r="CN5374" s="132"/>
      <c r="CO5374" s="137"/>
      <c r="CP5374" s="132"/>
      <c r="CQ5374" s="137"/>
    </row>
    <row r="5375" spans="91:95">
      <c r="CM5375" s="132"/>
      <c r="CN5375" s="132"/>
      <c r="CO5375" s="137"/>
      <c r="CP5375" s="132"/>
      <c r="CQ5375" s="137"/>
    </row>
    <row r="5376" spans="91:95">
      <c r="CM5376" s="132"/>
      <c r="CN5376" s="132"/>
      <c r="CO5376" s="137"/>
      <c r="CP5376" s="132"/>
      <c r="CQ5376" s="137"/>
    </row>
    <row r="5377" spans="91:95">
      <c r="CM5377" s="132"/>
      <c r="CN5377" s="132"/>
      <c r="CO5377" s="137"/>
      <c r="CP5377" s="132"/>
      <c r="CQ5377" s="137"/>
    </row>
    <row r="5378" spans="91:95">
      <c r="CM5378" s="132"/>
      <c r="CN5378" s="132"/>
      <c r="CO5378" s="137"/>
      <c r="CP5378" s="132"/>
      <c r="CQ5378" s="137"/>
    </row>
    <row r="5379" spans="91:95">
      <c r="CM5379" s="132"/>
      <c r="CN5379" s="132"/>
      <c r="CO5379" s="137"/>
      <c r="CP5379" s="132"/>
      <c r="CQ5379" s="137"/>
    </row>
    <row r="5380" spans="91:95">
      <c r="CM5380" s="132"/>
      <c r="CN5380" s="132"/>
      <c r="CO5380" s="137"/>
      <c r="CP5380" s="132"/>
      <c r="CQ5380" s="137"/>
    </row>
    <row r="5381" spans="91:95">
      <c r="CM5381" s="132"/>
      <c r="CN5381" s="132"/>
      <c r="CO5381" s="137"/>
      <c r="CP5381" s="132"/>
      <c r="CQ5381" s="137"/>
    </row>
    <row r="5382" spans="91:95">
      <c r="CM5382" s="132"/>
      <c r="CN5382" s="132"/>
      <c r="CO5382" s="137"/>
      <c r="CP5382" s="132"/>
      <c r="CQ5382" s="137"/>
    </row>
    <row r="5383" spans="91:95">
      <c r="CM5383" s="132"/>
      <c r="CN5383" s="132"/>
      <c r="CO5383" s="137"/>
      <c r="CP5383" s="132"/>
      <c r="CQ5383" s="137"/>
    </row>
    <row r="5384" spans="91:95">
      <c r="CM5384" s="132"/>
      <c r="CN5384" s="132"/>
      <c r="CO5384" s="137"/>
      <c r="CP5384" s="132"/>
      <c r="CQ5384" s="137"/>
    </row>
    <row r="5385" spans="91:95">
      <c r="CM5385" s="132"/>
      <c r="CN5385" s="132"/>
      <c r="CO5385" s="137"/>
      <c r="CP5385" s="132"/>
      <c r="CQ5385" s="137"/>
    </row>
    <row r="5386" spans="91:95">
      <c r="CM5386" s="132"/>
      <c r="CN5386" s="132"/>
      <c r="CO5386" s="137"/>
      <c r="CP5386" s="132"/>
      <c r="CQ5386" s="137"/>
    </row>
    <row r="5387" spans="91:95">
      <c r="CM5387" s="132"/>
      <c r="CN5387" s="132"/>
      <c r="CO5387" s="137"/>
      <c r="CP5387" s="132"/>
      <c r="CQ5387" s="137"/>
    </row>
    <row r="5388" spans="91:95">
      <c r="CM5388" s="132"/>
      <c r="CN5388" s="132"/>
      <c r="CO5388" s="137"/>
      <c r="CP5388" s="132"/>
      <c r="CQ5388" s="137"/>
    </row>
    <row r="5389" spans="91:95">
      <c r="CM5389" s="132"/>
      <c r="CN5389" s="132"/>
      <c r="CO5389" s="137"/>
      <c r="CP5389" s="132"/>
      <c r="CQ5389" s="137"/>
    </row>
    <row r="5390" spans="91:95">
      <c r="CM5390" s="132"/>
      <c r="CN5390" s="132"/>
      <c r="CO5390" s="137"/>
      <c r="CP5390" s="132"/>
      <c r="CQ5390" s="137"/>
    </row>
    <row r="5391" spans="91:95">
      <c r="CM5391" s="132"/>
      <c r="CN5391" s="132"/>
      <c r="CO5391" s="137"/>
      <c r="CP5391" s="132"/>
      <c r="CQ5391" s="137"/>
    </row>
    <row r="5392" spans="91:95">
      <c r="CM5392" s="132"/>
      <c r="CN5392" s="132"/>
      <c r="CO5392" s="137"/>
      <c r="CP5392" s="132"/>
      <c r="CQ5392" s="137"/>
    </row>
    <row r="5393" spans="91:95">
      <c r="CM5393" s="132"/>
      <c r="CN5393" s="132"/>
      <c r="CO5393" s="137"/>
      <c r="CP5393" s="132"/>
      <c r="CQ5393" s="137"/>
    </row>
    <row r="5394" spans="91:95">
      <c r="CM5394" s="132"/>
      <c r="CN5394" s="132"/>
      <c r="CO5394" s="137"/>
      <c r="CP5394" s="132"/>
      <c r="CQ5394" s="137"/>
    </row>
    <row r="5395" spans="91:95">
      <c r="CM5395" s="132"/>
      <c r="CN5395" s="132"/>
      <c r="CO5395" s="137"/>
      <c r="CP5395" s="132"/>
      <c r="CQ5395" s="137"/>
    </row>
    <row r="5396" spans="91:95">
      <c r="CM5396" s="132"/>
      <c r="CN5396" s="132"/>
      <c r="CO5396" s="137"/>
      <c r="CP5396" s="132"/>
      <c r="CQ5396" s="137"/>
    </row>
    <row r="5397" spans="91:95">
      <c r="CM5397" s="132"/>
      <c r="CN5397" s="132"/>
      <c r="CO5397" s="137"/>
      <c r="CP5397" s="132"/>
      <c r="CQ5397" s="137"/>
    </row>
    <row r="5398" spans="91:95">
      <c r="CM5398" s="132"/>
      <c r="CN5398" s="132"/>
      <c r="CO5398" s="137"/>
      <c r="CP5398" s="132"/>
      <c r="CQ5398" s="137"/>
    </row>
    <row r="5399" spans="91:95">
      <c r="CM5399" s="132"/>
      <c r="CN5399" s="132"/>
      <c r="CO5399" s="137"/>
      <c r="CP5399" s="132"/>
      <c r="CQ5399" s="137"/>
    </row>
    <row r="5400" spans="91:95">
      <c r="CM5400" s="132"/>
      <c r="CN5400" s="132"/>
      <c r="CO5400" s="137"/>
      <c r="CP5400" s="132"/>
      <c r="CQ5400" s="137"/>
    </row>
    <row r="5401" spans="91:95">
      <c r="CM5401" s="132"/>
      <c r="CN5401" s="132"/>
      <c r="CO5401" s="137"/>
      <c r="CP5401" s="132"/>
      <c r="CQ5401" s="137"/>
    </row>
    <row r="5402" spans="91:95">
      <c r="CM5402" s="132"/>
      <c r="CN5402" s="132"/>
      <c r="CO5402" s="137"/>
      <c r="CP5402" s="132"/>
      <c r="CQ5402" s="137"/>
    </row>
    <row r="5403" spans="91:95">
      <c r="CM5403" s="132"/>
      <c r="CN5403" s="132"/>
      <c r="CO5403" s="137"/>
      <c r="CP5403" s="132"/>
      <c r="CQ5403" s="137"/>
    </row>
    <row r="5404" spans="91:95">
      <c r="CM5404" s="132"/>
      <c r="CN5404" s="132"/>
      <c r="CO5404" s="137"/>
      <c r="CP5404" s="132"/>
      <c r="CQ5404" s="137"/>
    </row>
    <row r="5405" spans="91:95">
      <c r="CM5405" s="132"/>
      <c r="CN5405" s="132"/>
      <c r="CO5405" s="137"/>
      <c r="CP5405" s="132"/>
      <c r="CQ5405" s="137"/>
    </row>
    <row r="5406" spans="91:95">
      <c r="CM5406" s="132"/>
      <c r="CN5406" s="132"/>
      <c r="CO5406" s="137"/>
      <c r="CP5406" s="132"/>
      <c r="CQ5406" s="137"/>
    </row>
    <row r="5407" spans="91:95">
      <c r="CM5407" s="132"/>
      <c r="CN5407" s="132"/>
      <c r="CO5407" s="137"/>
      <c r="CP5407" s="132"/>
      <c r="CQ5407" s="137"/>
    </row>
    <row r="5408" spans="91:95">
      <c r="CM5408" s="132"/>
      <c r="CN5408" s="132"/>
      <c r="CO5408" s="137"/>
      <c r="CP5408" s="132"/>
      <c r="CQ5408" s="137"/>
    </row>
    <row r="5409" spans="91:95">
      <c r="CM5409" s="132"/>
      <c r="CN5409" s="132"/>
      <c r="CO5409" s="137"/>
      <c r="CP5409" s="132"/>
      <c r="CQ5409" s="137"/>
    </row>
    <row r="5410" spans="91:95">
      <c r="CM5410" s="132"/>
      <c r="CN5410" s="132"/>
      <c r="CO5410" s="137"/>
      <c r="CP5410" s="132"/>
      <c r="CQ5410" s="137"/>
    </row>
    <row r="5411" spans="91:95">
      <c r="CM5411" s="132"/>
      <c r="CN5411" s="132"/>
      <c r="CO5411" s="137"/>
      <c r="CP5411" s="132"/>
      <c r="CQ5411" s="137"/>
    </row>
    <row r="5412" spans="91:95">
      <c r="CM5412" s="132"/>
      <c r="CN5412" s="132"/>
      <c r="CO5412" s="137"/>
      <c r="CP5412" s="132"/>
      <c r="CQ5412" s="137"/>
    </row>
    <row r="5413" spans="91:95">
      <c r="CM5413" s="132"/>
      <c r="CN5413" s="132"/>
      <c r="CO5413" s="137"/>
      <c r="CP5413" s="132"/>
      <c r="CQ5413" s="137"/>
    </row>
    <row r="5414" spans="91:95">
      <c r="CM5414" s="132"/>
      <c r="CN5414" s="132"/>
      <c r="CO5414" s="137"/>
      <c r="CP5414" s="132"/>
      <c r="CQ5414" s="137"/>
    </row>
    <row r="5415" spans="91:95">
      <c r="CM5415" s="132"/>
      <c r="CN5415" s="132"/>
      <c r="CO5415" s="137"/>
      <c r="CP5415" s="132"/>
      <c r="CQ5415" s="137"/>
    </row>
    <row r="5416" spans="91:95">
      <c r="CM5416" s="132"/>
      <c r="CN5416" s="132"/>
      <c r="CO5416" s="137"/>
      <c r="CP5416" s="132"/>
      <c r="CQ5416" s="137"/>
    </row>
    <row r="5417" spans="91:95">
      <c r="CM5417" s="132"/>
      <c r="CN5417" s="132"/>
      <c r="CO5417" s="137"/>
      <c r="CP5417" s="132"/>
      <c r="CQ5417" s="137"/>
    </row>
    <row r="5418" spans="91:95">
      <c r="CM5418" s="132"/>
      <c r="CN5418" s="132"/>
      <c r="CO5418" s="137"/>
      <c r="CP5418" s="132"/>
      <c r="CQ5418" s="137"/>
    </row>
    <row r="5419" spans="91:95">
      <c r="CM5419" s="132"/>
      <c r="CN5419" s="132"/>
      <c r="CO5419" s="137"/>
      <c r="CP5419" s="132"/>
      <c r="CQ5419" s="137"/>
    </row>
    <row r="5420" spans="91:95">
      <c r="CM5420" s="132"/>
      <c r="CN5420" s="132"/>
      <c r="CO5420" s="137"/>
      <c r="CP5420" s="132"/>
      <c r="CQ5420" s="137"/>
    </row>
    <row r="5421" spans="91:95">
      <c r="CM5421" s="132"/>
      <c r="CN5421" s="132"/>
      <c r="CO5421" s="137"/>
      <c r="CP5421" s="132"/>
      <c r="CQ5421" s="137"/>
    </row>
    <row r="5422" spans="91:95">
      <c r="CM5422" s="132"/>
      <c r="CN5422" s="132"/>
      <c r="CO5422" s="137"/>
      <c r="CP5422" s="132"/>
      <c r="CQ5422" s="137"/>
    </row>
    <row r="5423" spans="91:95">
      <c r="CM5423" s="132"/>
      <c r="CN5423" s="132"/>
      <c r="CO5423" s="137"/>
      <c r="CP5423" s="132"/>
      <c r="CQ5423" s="137"/>
    </row>
    <row r="5424" spans="91:95">
      <c r="CM5424" s="132"/>
      <c r="CN5424" s="132"/>
      <c r="CO5424" s="137"/>
      <c r="CP5424" s="132"/>
      <c r="CQ5424" s="137"/>
    </row>
    <row r="5425" spans="91:95">
      <c r="CM5425" s="132"/>
      <c r="CN5425" s="132"/>
      <c r="CO5425" s="137"/>
      <c r="CP5425" s="132"/>
      <c r="CQ5425" s="137"/>
    </row>
    <row r="5426" spans="91:95">
      <c r="CM5426" s="132"/>
      <c r="CN5426" s="132"/>
      <c r="CO5426" s="137"/>
      <c r="CP5426" s="132"/>
      <c r="CQ5426" s="137"/>
    </row>
    <row r="5427" spans="91:95">
      <c r="CM5427" s="132"/>
      <c r="CN5427" s="132"/>
      <c r="CO5427" s="137"/>
      <c r="CP5427" s="132"/>
      <c r="CQ5427" s="137"/>
    </row>
    <row r="5428" spans="91:95">
      <c r="CM5428" s="132"/>
      <c r="CN5428" s="132"/>
      <c r="CO5428" s="137"/>
      <c r="CP5428" s="132"/>
      <c r="CQ5428" s="137"/>
    </row>
    <row r="5429" spans="91:95">
      <c r="CM5429" s="132"/>
      <c r="CN5429" s="132"/>
      <c r="CO5429" s="137"/>
      <c r="CP5429" s="132"/>
      <c r="CQ5429" s="137"/>
    </row>
    <row r="5430" spans="91:95">
      <c r="CM5430" s="132"/>
      <c r="CN5430" s="132"/>
      <c r="CO5430" s="137"/>
      <c r="CP5430" s="132"/>
      <c r="CQ5430" s="137"/>
    </row>
    <row r="5431" spans="91:95">
      <c r="CM5431" s="132"/>
      <c r="CN5431" s="132"/>
      <c r="CO5431" s="137"/>
      <c r="CP5431" s="132"/>
      <c r="CQ5431" s="137"/>
    </row>
    <row r="5432" spans="91:95">
      <c r="CM5432" s="132"/>
      <c r="CN5432" s="132"/>
      <c r="CO5432" s="137"/>
      <c r="CP5432" s="132"/>
      <c r="CQ5432" s="137"/>
    </row>
    <row r="5433" spans="91:95">
      <c r="CM5433" s="132"/>
      <c r="CN5433" s="132"/>
      <c r="CO5433" s="137"/>
      <c r="CP5433" s="132"/>
      <c r="CQ5433" s="137"/>
    </row>
    <row r="5434" spans="91:95">
      <c r="CM5434" s="132"/>
      <c r="CN5434" s="132"/>
      <c r="CO5434" s="137"/>
      <c r="CP5434" s="132"/>
      <c r="CQ5434" s="137"/>
    </row>
    <row r="5435" spans="91:95">
      <c r="CM5435" s="132"/>
      <c r="CN5435" s="132"/>
      <c r="CO5435" s="137"/>
      <c r="CP5435" s="132"/>
      <c r="CQ5435" s="137"/>
    </row>
    <row r="5436" spans="91:95">
      <c r="CM5436" s="132"/>
      <c r="CN5436" s="132"/>
      <c r="CO5436" s="137"/>
      <c r="CP5436" s="132"/>
      <c r="CQ5436" s="137"/>
    </row>
    <row r="5437" spans="91:95">
      <c r="CM5437" s="132"/>
      <c r="CN5437" s="132"/>
      <c r="CO5437" s="137"/>
      <c r="CP5437" s="132"/>
      <c r="CQ5437" s="137"/>
    </row>
    <row r="5438" spans="91:95">
      <c r="CM5438" s="132"/>
      <c r="CN5438" s="132"/>
      <c r="CO5438" s="137"/>
      <c r="CP5438" s="132"/>
      <c r="CQ5438" s="137"/>
    </row>
    <row r="5439" spans="91:95">
      <c r="CM5439" s="132"/>
      <c r="CN5439" s="132"/>
      <c r="CO5439" s="137"/>
      <c r="CP5439" s="132"/>
      <c r="CQ5439" s="137"/>
    </row>
    <row r="5440" spans="91:95">
      <c r="CM5440" s="132"/>
      <c r="CN5440" s="132"/>
      <c r="CO5440" s="137"/>
      <c r="CP5440" s="132"/>
      <c r="CQ5440" s="137"/>
    </row>
    <row r="5441" spans="91:95">
      <c r="CM5441" s="132"/>
      <c r="CN5441" s="132"/>
      <c r="CO5441" s="137"/>
      <c r="CP5441" s="132"/>
      <c r="CQ5441" s="137"/>
    </row>
    <row r="5442" spans="91:95">
      <c r="CM5442" s="132"/>
      <c r="CN5442" s="132"/>
      <c r="CO5442" s="137"/>
      <c r="CP5442" s="132"/>
      <c r="CQ5442" s="137"/>
    </row>
    <row r="5443" spans="91:95">
      <c r="CM5443" s="132"/>
      <c r="CN5443" s="132"/>
      <c r="CO5443" s="137"/>
      <c r="CP5443" s="132"/>
      <c r="CQ5443" s="137"/>
    </row>
    <row r="5444" spans="91:95">
      <c r="CM5444" s="132"/>
      <c r="CN5444" s="132"/>
      <c r="CO5444" s="137"/>
      <c r="CP5444" s="132"/>
      <c r="CQ5444" s="137"/>
    </row>
    <row r="5445" spans="91:95">
      <c r="CM5445" s="132"/>
      <c r="CN5445" s="132"/>
      <c r="CO5445" s="137"/>
      <c r="CP5445" s="132"/>
      <c r="CQ5445" s="137"/>
    </row>
    <row r="5446" spans="91:95">
      <c r="CM5446" s="132"/>
      <c r="CN5446" s="132"/>
      <c r="CO5446" s="137"/>
      <c r="CP5446" s="132"/>
      <c r="CQ5446" s="137"/>
    </row>
    <row r="5447" spans="91:95">
      <c r="CM5447" s="132"/>
      <c r="CN5447" s="132"/>
      <c r="CO5447" s="137"/>
      <c r="CP5447" s="132"/>
      <c r="CQ5447" s="137"/>
    </row>
    <row r="5448" spans="91:95">
      <c r="CM5448" s="132"/>
      <c r="CN5448" s="132"/>
      <c r="CO5448" s="137"/>
      <c r="CP5448" s="132"/>
      <c r="CQ5448" s="137"/>
    </row>
    <row r="5449" spans="91:95">
      <c r="CM5449" s="132"/>
      <c r="CN5449" s="132"/>
      <c r="CO5449" s="137"/>
      <c r="CP5449" s="132"/>
      <c r="CQ5449" s="137"/>
    </row>
    <row r="5450" spans="91:95">
      <c r="CM5450" s="132"/>
      <c r="CN5450" s="132"/>
      <c r="CO5450" s="137"/>
      <c r="CP5450" s="132"/>
      <c r="CQ5450" s="137"/>
    </row>
    <row r="5451" spans="91:95">
      <c r="CM5451" s="132"/>
      <c r="CN5451" s="132"/>
      <c r="CO5451" s="137"/>
      <c r="CP5451" s="132"/>
      <c r="CQ5451" s="137"/>
    </row>
    <row r="5452" spans="91:95">
      <c r="CM5452" s="132"/>
      <c r="CN5452" s="132"/>
      <c r="CO5452" s="137"/>
      <c r="CP5452" s="132"/>
      <c r="CQ5452" s="137"/>
    </row>
    <row r="5453" spans="91:95">
      <c r="CM5453" s="132"/>
      <c r="CN5453" s="132"/>
      <c r="CO5453" s="137"/>
      <c r="CP5453" s="132"/>
      <c r="CQ5453" s="137"/>
    </row>
    <row r="5454" spans="91:95">
      <c r="CM5454" s="132"/>
      <c r="CN5454" s="132"/>
      <c r="CO5454" s="137"/>
      <c r="CP5454" s="132"/>
      <c r="CQ5454" s="137"/>
    </row>
    <row r="5455" spans="91:95">
      <c r="CM5455" s="132"/>
      <c r="CN5455" s="132"/>
      <c r="CO5455" s="137"/>
      <c r="CP5455" s="132"/>
      <c r="CQ5455" s="137"/>
    </row>
    <row r="5456" spans="91:95">
      <c r="CM5456" s="132"/>
      <c r="CN5456" s="132"/>
      <c r="CO5456" s="137"/>
      <c r="CP5456" s="132"/>
      <c r="CQ5456" s="137"/>
    </row>
    <row r="5457" spans="91:95">
      <c r="CM5457" s="132"/>
      <c r="CN5457" s="132"/>
      <c r="CO5457" s="137"/>
      <c r="CP5457" s="132"/>
      <c r="CQ5457" s="137"/>
    </row>
    <row r="5458" spans="91:95">
      <c r="CM5458" s="132"/>
      <c r="CN5458" s="132"/>
      <c r="CO5458" s="137"/>
      <c r="CP5458" s="132"/>
      <c r="CQ5458" s="137"/>
    </row>
    <row r="5459" spans="91:95">
      <c r="CM5459" s="132"/>
      <c r="CN5459" s="132"/>
      <c r="CO5459" s="137"/>
      <c r="CP5459" s="132"/>
      <c r="CQ5459" s="137"/>
    </row>
    <row r="5460" spans="91:95">
      <c r="CM5460" s="132"/>
      <c r="CN5460" s="132"/>
      <c r="CO5460" s="137"/>
      <c r="CP5460" s="132"/>
      <c r="CQ5460" s="137"/>
    </row>
    <row r="5461" spans="91:95">
      <c r="CM5461" s="132"/>
      <c r="CN5461" s="132"/>
      <c r="CO5461" s="137"/>
      <c r="CP5461" s="132"/>
      <c r="CQ5461" s="137"/>
    </row>
    <row r="5462" spans="91:95">
      <c r="CM5462" s="132"/>
      <c r="CN5462" s="132"/>
      <c r="CO5462" s="137"/>
      <c r="CP5462" s="132"/>
      <c r="CQ5462" s="137"/>
    </row>
    <row r="5463" spans="91:95">
      <c r="CM5463" s="132"/>
      <c r="CN5463" s="132"/>
      <c r="CO5463" s="137"/>
      <c r="CP5463" s="132"/>
      <c r="CQ5463" s="137"/>
    </row>
    <row r="5464" spans="91:95">
      <c r="CM5464" s="132"/>
      <c r="CN5464" s="132"/>
      <c r="CO5464" s="137"/>
      <c r="CP5464" s="132"/>
      <c r="CQ5464" s="137"/>
    </row>
    <row r="5465" spans="91:95">
      <c r="CM5465" s="132"/>
      <c r="CN5465" s="132"/>
      <c r="CO5465" s="137"/>
      <c r="CP5465" s="132"/>
      <c r="CQ5465" s="137"/>
    </row>
    <row r="5466" spans="91:95">
      <c r="CM5466" s="132"/>
      <c r="CN5466" s="132"/>
      <c r="CO5466" s="137"/>
      <c r="CP5466" s="132"/>
      <c r="CQ5466" s="137"/>
    </row>
    <row r="5467" spans="91:95">
      <c r="CM5467" s="132"/>
      <c r="CN5467" s="132"/>
      <c r="CO5467" s="137"/>
      <c r="CP5467" s="132"/>
      <c r="CQ5467" s="137"/>
    </row>
    <row r="5468" spans="91:95">
      <c r="CM5468" s="132"/>
      <c r="CN5468" s="132"/>
      <c r="CO5468" s="137"/>
      <c r="CP5468" s="132"/>
      <c r="CQ5468" s="137"/>
    </row>
    <row r="5469" spans="91:95">
      <c r="CM5469" s="132"/>
      <c r="CN5469" s="132"/>
      <c r="CO5469" s="137"/>
      <c r="CP5469" s="132"/>
      <c r="CQ5469" s="137"/>
    </row>
    <row r="5470" spans="91:95">
      <c r="CM5470" s="132"/>
      <c r="CN5470" s="132"/>
      <c r="CO5470" s="137"/>
      <c r="CP5470" s="132"/>
      <c r="CQ5470" s="137"/>
    </row>
    <row r="5471" spans="91:95">
      <c r="CM5471" s="132"/>
      <c r="CN5471" s="132"/>
      <c r="CO5471" s="137"/>
      <c r="CP5471" s="132"/>
      <c r="CQ5471" s="137"/>
    </row>
    <row r="5472" spans="91:95">
      <c r="CM5472" s="132"/>
      <c r="CN5472" s="132"/>
      <c r="CO5472" s="137"/>
      <c r="CP5472" s="132"/>
      <c r="CQ5472" s="137"/>
    </row>
    <row r="5473" spans="91:95">
      <c r="CM5473" s="132"/>
      <c r="CN5473" s="132"/>
      <c r="CO5473" s="137"/>
      <c r="CP5473" s="132"/>
      <c r="CQ5473" s="137"/>
    </row>
    <row r="5474" spans="91:95">
      <c r="CM5474" s="132"/>
      <c r="CN5474" s="132"/>
      <c r="CO5474" s="137"/>
      <c r="CP5474" s="132"/>
      <c r="CQ5474" s="137"/>
    </row>
    <row r="5475" spans="91:95">
      <c r="CM5475" s="132"/>
      <c r="CN5475" s="132"/>
      <c r="CO5475" s="137"/>
      <c r="CP5475" s="132"/>
      <c r="CQ5475" s="137"/>
    </row>
    <row r="5476" spans="91:95">
      <c r="CM5476" s="132"/>
      <c r="CN5476" s="132"/>
      <c r="CO5476" s="137"/>
      <c r="CP5476" s="132"/>
      <c r="CQ5476" s="137"/>
    </row>
    <row r="5477" spans="91:95">
      <c r="CM5477" s="132"/>
      <c r="CN5477" s="132"/>
      <c r="CO5477" s="137"/>
      <c r="CP5477" s="132"/>
      <c r="CQ5477" s="137"/>
    </row>
    <row r="5478" spans="91:95">
      <c r="CM5478" s="132"/>
      <c r="CN5478" s="132"/>
      <c r="CO5478" s="137"/>
      <c r="CP5478" s="132"/>
      <c r="CQ5478" s="137"/>
    </row>
    <row r="5479" spans="91:95">
      <c r="CM5479" s="132"/>
      <c r="CN5479" s="132"/>
      <c r="CO5479" s="137"/>
      <c r="CP5479" s="132"/>
      <c r="CQ5479" s="137"/>
    </row>
    <row r="5480" spans="91:95">
      <c r="CM5480" s="132"/>
      <c r="CN5480" s="132"/>
      <c r="CO5480" s="137"/>
      <c r="CP5480" s="132"/>
      <c r="CQ5480" s="137"/>
    </row>
    <row r="5481" spans="91:95">
      <c r="CM5481" s="132"/>
      <c r="CN5481" s="132"/>
      <c r="CO5481" s="137"/>
      <c r="CP5481" s="132"/>
      <c r="CQ5481" s="137"/>
    </row>
    <row r="5482" spans="91:95">
      <c r="CM5482" s="132"/>
      <c r="CN5482" s="132"/>
      <c r="CO5482" s="137"/>
      <c r="CP5482" s="132"/>
      <c r="CQ5482" s="137"/>
    </row>
    <row r="5483" spans="91:95">
      <c r="CM5483" s="132"/>
      <c r="CN5483" s="132"/>
      <c r="CO5483" s="137"/>
      <c r="CP5483" s="132"/>
      <c r="CQ5483" s="137"/>
    </row>
    <row r="5484" spans="91:95">
      <c r="CM5484" s="132"/>
      <c r="CN5484" s="132"/>
      <c r="CO5484" s="137"/>
      <c r="CP5484" s="132"/>
      <c r="CQ5484" s="137"/>
    </row>
    <row r="5485" spans="91:95">
      <c r="CM5485" s="132"/>
      <c r="CN5485" s="132"/>
      <c r="CO5485" s="137"/>
      <c r="CP5485" s="132"/>
      <c r="CQ5485" s="137"/>
    </row>
    <row r="5486" spans="91:95">
      <c r="CM5486" s="132"/>
      <c r="CN5486" s="132"/>
      <c r="CO5486" s="137"/>
      <c r="CP5486" s="132"/>
      <c r="CQ5486" s="137"/>
    </row>
    <row r="5487" spans="91:95">
      <c r="CM5487" s="132"/>
      <c r="CN5487" s="132"/>
      <c r="CO5487" s="137"/>
      <c r="CP5487" s="132"/>
      <c r="CQ5487" s="137"/>
    </row>
    <row r="5488" spans="91:95">
      <c r="CM5488" s="132"/>
      <c r="CN5488" s="132"/>
      <c r="CO5488" s="137"/>
      <c r="CP5488" s="132"/>
      <c r="CQ5488" s="137"/>
    </row>
    <row r="5489" spans="91:95">
      <c r="CM5489" s="132"/>
      <c r="CN5489" s="132"/>
      <c r="CO5489" s="137"/>
      <c r="CP5489" s="132"/>
      <c r="CQ5489" s="137"/>
    </row>
    <row r="5490" spans="91:95">
      <c r="CM5490" s="132"/>
      <c r="CN5490" s="132"/>
      <c r="CO5490" s="137"/>
      <c r="CP5490" s="132"/>
      <c r="CQ5490" s="137"/>
    </row>
    <row r="5491" spans="91:95">
      <c r="CM5491" s="132"/>
      <c r="CN5491" s="132"/>
      <c r="CO5491" s="137"/>
      <c r="CP5491" s="132"/>
      <c r="CQ5491" s="137"/>
    </row>
    <row r="5492" spans="91:95">
      <c r="CM5492" s="132"/>
      <c r="CN5492" s="132"/>
      <c r="CO5492" s="137"/>
      <c r="CP5492" s="132"/>
      <c r="CQ5492" s="137"/>
    </row>
    <row r="5493" spans="91:95">
      <c r="CM5493" s="132"/>
      <c r="CN5493" s="132"/>
      <c r="CO5493" s="137"/>
      <c r="CP5493" s="132"/>
      <c r="CQ5493" s="137"/>
    </row>
    <row r="5494" spans="91:95">
      <c r="CM5494" s="132"/>
      <c r="CN5494" s="132"/>
      <c r="CO5494" s="137"/>
      <c r="CP5494" s="132"/>
      <c r="CQ5494" s="137"/>
    </row>
    <row r="5495" spans="91:95">
      <c r="CM5495" s="132"/>
      <c r="CN5495" s="132"/>
      <c r="CO5495" s="137"/>
      <c r="CP5495" s="132"/>
      <c r="CQ5495" s="137"/>
    </row>
    <row r="5496" spans="91:95">
      <c r="CM5496" s="132"/>
      <c r="CN5496" s="132"/>
      <c r="CO5496" s="137"/>
      <c r="CP5496" s="132"/>
      <c r="CQ5496" s="137"/>
    </row>
    <row r="5497" spans="91:95">
      <c r="CM5497" s="132"/>
      <c r="CN5497" s="132"/>
      <c r="CO5497" s="137"/>
      <c r="CP5497" s="132"/>
      <c r="CQ5497" s="137"/>
    </row>
    <row r="5498" spans="91:95">
      <c r="CM5498" s="132"/>
      <c r="CN5498" s="132"/>
      <c r="CO5498" s="137"/>
      <c r="CP5498" s="132"/>
      <c r="CQ5498" s="137"/>
    </row>
    <row r="5499" spans="91:95">
      <c r="CM5499" s="132"/>
      <c r="CN5499" s="132"/>
      <c r="CO5499" s="137"/>
      <c r="CP5499" s="132"/>
      <c r="CQ5499" s="137"/>
    </row>
    <row r="5500" spans="91:95">
      <c r="CM5500" s="132"/>
      <c r="CN5500" s="132"/>
      <c r="CO5500" s="137"/>
      <c r="CP5500" s="132"/>
      <c r="CQ5500" s="137"/>
    </row>
    <row r="5501" spans="91:95">
      <c r="CM5501" s="132"/>
      <c r="CN5501" s="132"/>
      <c r="CO5501" s="137"/>
      <c r="CP5501" s="132"/>
      <c r="CQ5501" s="137"/>
    </row>
    <row r="5502" spans="91:95">
      <c r="CM5502" s="132"/>
      <c r="CN5502" s="132"/>
      <c r="CO5502" s="137"/>
      <c r="CP5502" s="132"/>
      <c r="CQ5502" s="137"/>
    </row>
    <row r="5503" spans="91:95">
      <c r="CM5503" s="132"/>
      <c r="CN5503" s="132"/>
      <c r="CO5503" s="137"/>
      <c r="CP5503" s="132"/>
      <c r="CQ5503" s="137"/>
    </row>
    <row r="5504" spans="91:95">
      <c r="CM5504" s="132"/>
      <c r="CN5504" s="132"/>
      <c r="CO5504" s="137"/>
      <c r="CP5504" s="132"/>
      <c r="CQ5504" s="137"/>
    </row>
    <row r="5505" spans="91:95">
      <c r="CM5505" s="132"/>
      <c r="CN5505" s="132"/>
      <c r="CO5505" s="137"/>
      <c r="CP5505" s="132"/>
      <c r="CQ5505" s="137"/>
    </row>
    <row r="5506" spans="91:95">
      <c r="CM5506" s="132"/>
      <c r="CN5506" s="132"/>
      <c r="CO5506" s="137"/>
      <c r="CP5506" s="132"/>
      <c r="CQ5506" s="137"/>
    </row>
    <row r="5507" spans="91:95">
      <c r="CM5507" s="132"/>
      <c r="CN5507" s="132"/>
      <c r="CO5507" s="137"/>
      <c r="CP5507" s="132"/>
      <c r="CQ5507" s="137"/>
    </row>
    <row r="5508" spans="91:95">
      <c r="CM5508" s="132"/>
      <c r="CN5508" s="132"/>
      <c r="CO5508" s="137"/>
      <c r="CP5508" s="132"/>
      <c r="CQ5508" s="137"/>
    </row>
    <row r="5509" spans="91:95">
      <c r="CM5509" s="132"/>
      <c r="CN5509" s="132"/>
      <c r="CO5509" s="137"/>
      <c r="CP5509" s="132"/>
      <c r="CQ5509" s="137"/>
    </row>
    <row r="5510" spans="91:95">
      <c r="CM5510" s="132"/>
      <c r="CN5510" s="132"/>
      <c r="CO5510" s="137"/>
      <c r="CP5510" s="132"/>
      <c r="CQ5510" s="137"/>
    </row>
    <row r="5511" spans="91:95">
      <c r="CM5511" s="132"/>
      <c r="CN5511" s="132"/>
      <c r="CO5511" s="137"/>
      <c r="CP5511" s="132"/>
      <c r="CQ5511" s="137"/>
    </row>
    <row r="5512" spans="91:95">
      <c r="CM5512" s="132"/>
      <c r="CN5512" s="132"/>
      <c r="CO5512" s="137"/>
      <c r="CP5512" s="132"/>
      <c r="CQ5512" s="137"/>
    </row>
    <row r="5513" spans="91:95">
      <c r="CM5513" s="132"/>
      <c r="CN5513" s="132"/>
      <c r="CO5513" s="137"/>
      <c r="CP5513" s="132"/>
      <c r="CQ5513" s="137"/>
    </row>
    <row r="5514" spans="91:95">
      <c r="CM5514" s="132"/>
      <c r="CN5514" s="132"/>
      <c r="CO5514" s="137"/>
      <c r="CP5514" s="132"/>
      <c r="CQ5514" s="137"/>
    </row>
    <row r="5515" spans="91:95">
      <c r="CM5515" s="132"/>
      <c r="CN5515" s="132"/>
      <c r="CO5515" s="137"/>
      <c r="CP5515" s="132"/>
      <c r="CQ5515" s="137"/>
    </row>
    <row r="5516" spans="91:95">
      <c r="CM5516" s="132"/>
      <c r="CN5516" s="132"/>
      <c r="CO5516" s="137"/>
      <c r="CP5516" s="132"/>
      <c r="CQ5516" s="137"/>
    </row>
    <row r="5517" spans="91:95">
      <c r="CM5517" s="132"/>
      <c r="CN5517" s="132"/>
      <c r="CO5517" s="137"/>
      <c r="CP5517" s="132"/>
      <c r="CQ5517" s="137"/>
    </row>
    <row r="5518" spans="91:95">
      <c r="CM5518" s="132"/>
      <c r="CN5518" s="132"/>
      <c r="CO5518" s="137"/>
      <c r="CP5518" s="132"/>
      <c r="CQ5518" s="137"/>
    </row>
    <row r="5519" spans="91:95">
      <c r="CM5519" s="132"/>
      <c r="CN5519" s="132"/>
      <c r="CO5519" s="137"/>
      <c r="CP5519" s="132"/>
      <c r="CQ5519" s="137"/>
    </row>
    <row r="5520" spans="91:95">
      <c r="CM5520" s="132"/>
      <c r="CN5520" s="132"/>
      <c r="CO5520" s="137"/>
      <c r="CP5520" s="132"/>
      <c r="CQ5520" s="137"/>
    </row>
    <row r="5521" spans="91:95">
      <c r="CM5521" s="132"/>
      <c r="CN5521" s="132"/>
      <c r="CO5521" s="137"/>
      <c r="CP5521" s="132"/>
      <c r="CQ5521" s="137"/>
    </row>
    <row r="5522" spans="91:95">
      <c r="CM5522" s="132"/>
      <c r="CN5522" s="132"/>
      <c r="CO5522" s="137"/>
      <c r="CP5522" s="132"/>
      <c r="CQ5522" s="137"/>
    </row>
    <row r="5523" spans="91:95">
      <c r="CM5523" s="132"/>
      <c r="CN5523" s="132"/>
      <c r="CO5523" s="137"/>
      <c r="CP5523" s="132"/>
      <c r="CQ5523" s="137"/>
    </row>
    <row r="5524" spans="91:95">
      <c r="CM5524" s="132"/>
      <c r="CN5524" s="132"/>
      <c r="CO5524" s="137"/>
      <c r="CP5524" s="132"/>
      <c r="CQ5524" s="137"/>
    </row>
    <row r="5525" spans="91:95">
      <c r="CM5525" s="132"/>
      <c r="CN5525" s="132"/>
      <c r="CO5525" s="137"/>
      <c r="CP5525" s="132"/>
      <c r="CQ5525" s="137"/>
    </row>
    <row r="5526" spans="91:95">
      <c r="CM5526" s="132"/>
      <c r="CN5526" s="132"/>
      <c r="CO5526" s="137"/>
      <c r="CP5526" s="132"/>
      <c r="CQ5526" s="137"/>
    </row>
    <row r="5527" spans="91:95">
      <c r="CM5527" s="132"/>
      <c r="CN5527" s="132"/>
      <c r="CO5527" s="137"/>
      <c r="CP5527" s="132"/>
      <c r="CQ5527" s="137"/>
    </row>
    <row r="5528" spans="91:95">
      <c r="CM5528" s="132"/>
      <c r="CN5528" s="132"/>
      <c r="CO5528" s="137"/>
      <c r="CP5528" s="132"/>
      <c r="CQ5528" s="137"/>
    </row>
    <row r="5529" spans="91:95">
      <c r="CM5529" s="132"/>
      <c r="CN5529" s="132"/>
      <c r="CO5529" s="137"/>
      <c r="CP5529" s="132"/>
      <c r="CQ5529" s="137"/>
    </row>
    <row r="5530" spans="91:95">
      <c r="CM5530" s="132"/>
      <c r="CN5530" s="132"/>
      <c r="CO5530" s="137"/>
      <c r="CP5530" s="132"/>
      <c r="CQ5530" s="137"/>
    </row>
    <row r="5531" spans="91:95">
      <c r="CM5531" s="132"/>
      <c r="CN5531" s="132"/>
      <c r="CO5531" s="137"/>
      <c r="CP5531" s="132"/>
      <c r="CQ5531" s="137"/>
    </row>
    <row r="5532" spans="91:95">
      <c r="CM5532" s="132"/>
      <c r="CN5532" s="132"/>
      <c r="CO5532" s="137"/>
      <c r="CP5532" s="132"/>
      <c r="CQ5532" s="137"/>
    </row>
    <row r="5533" spans="91:95">
      <c r="CM5533" s="132"/>
      <c r="CN5533" s="132"/>
      <c r="CO5533" s="137"/>
      <c r="CP5533" s="132"/>
      <c r="CQ5533" s="137"/>
    </row>
    <row r="5534" spans="91:95">
      <c r="CM5534" s="132"/>
      <c r="CN5534" s="132"/>
      <c r="CO5534" s="137"/>
      <c r="CP5534" s="132"/>
      <c r="CQ5534" s="137"/>
    </row>
    <row r="5535" spans="91:95">
      <c r="CM5535" s="132"/>
      <c r="CN5535" s="132"/>
      <c r="CO5535" s="137"/>
      <c r="CP5535" s="132"/>
      <c r="CQ5535" s="137"/>
    </row>
    <row r="5536" spans="91:95">
      <c r="CM5536" s="132"/>
      <c r="CN5536" s="132"/>
      <c r="CO5536" s="137"/>
      <c r="CP5536" s="132"/>
      <c r="CQ5536" s="137"/>
    </row>
    <row r="5537" spans="91:95">
      <c r="CM5537" s="132"/>
      <c r="CN5537" s="132"/>
      <c r="CO5537" s="137"/>
      <c r="CP5537" s="132"/>
      <c r="CQ5537" s="137"/>
    </row>
    <row r="5538" spans="91:95">
      <c r="CM5538" s="132"/>
      <c r="CN5538" s="132"/>
      <c r="CO5538" s="137"/>
      <c r="CP5538" s="132"/>
      <c r="CQ5538" s="137"/>
    </row>
    <row r="5539" spans="91:95">
      <c r="CM5539" s="132"/>
      <c r="CN5539" s="132"/>
      <c r="CO5539" s="137"/>
      <c r="CP5539" s="132"/>
      <c r="CQ5539" s="137"/>
    </row>
    <row r="5540" spans="91:95">
      <c r="CM5540" s="132"/>
      <c r="CN5540" s="132"/>
      <c r="CO5540" s="137"/>
      <c r="CP5540" s="132"/>
      <c r="CQ5540" s="137"/>
    </row>
    <row r="5541" spans="91:95">
      <c r="CM5541" s="132"/>
      <c r="CN5541" s="132"/>
      <c r="CO5541" s="137"/>
      <c r="CP5541" s="132"/>
      <c r="CQ5541" s="137"/>
    </row>
    <row r="5542" spans="91:95">
      <c r="CM5542" s="132"/>
      <c r="CN5542" s="132"/>
      <c r="CO5542" s="137"/>
      <c r="CP5542" s="132"/>
      <c r="CQ5542" s="137"/>
    </row>
    <row r="5543" spans="91:95">
      <c r="CM5543" s="132"/>
      <c r="CN5543" s="132"/>
      <c r="CO5543" s="137"/>
      <c r="CP5543" s="132"/>
      <c r="CQ5543" s="137"/>
    </row>
    <row r="5544" spans="91:95">
      <c r="CM5544" s="132"/>
      <c r="CN5544" s="132"/>
      <c r="CO5544" s="137"/>
      <c r="CP5544" s="132"/>
      <c r="CQ5544" s="137"/>
    </row>
    <row r="5545" spans="91:95">
      <c r="CM5545" s="132"/>
      <c r="CN5545" s="132"/>
      <c r="CO5545" s="137"/>
      <c r="CP5545" s="132"/>
      <c r="CQ5545" s="137"/>
    </row>
    <row r="5546" spans="91:95">
      <c r="CM5546" s="132"/>
      <c r="CN5546" s="132"/>
      <c r="CO5546" s="137"/>
      <c r="CP5546" s="132"/>
      <c r="CQ5546" s="137"/>
    </row>
    <row r="5547" spans="91:95">
      <c r="CM5547" s="132"/>
      <c r="CN5547" s="132"/>
      <c r="CO5547" s="137"/>
      <c r="CP5547" s="132"/>
      <c r="CQ5547" s="137"/>
    </row>
    <row r="5548" spans="91:95">
      <c r="CM5548" s="132"/>
      <c r="CN5548" s="132"/>
      <c r="CO5548" s="137"/>
      <c r="CP5548" s="132"/>
      <c r="CQ5548" s="137"/>
    </row>
    <row r="5549" spans="91:95">
      <c r="CM5549" s="132"/>
      <c r="CN5549" s="132"/>
      <c r="CO5549" s="137"/>
      <c r="CP5549" s="132"/>
      <c r="CQ5549" s="137"/>
    </row>
    <row r="5550" spans="91:95">
      <c r="CM5550" s="132"/>
      <c r="CN5550" s="132"/>
      <c r="CO5550" s="137"/>
      <c r="CP5550" s="132"/>
      <c r="CQ5550" s="137"/>
    </row>
    <row r="5551" spans="91:95">
      <c r="CM5551" s="132"/>
      <c r="CN5551" s="132"/>
      <c r="CO5551" s="137"/>
      <c r="CP5551" s="132"/>
      <c r="CQ5551" s="137"/>
    </row>
    <row r="5552" spans="91:95">
      <c r="CM5552" s="132"/>
      <c r="CN5552" s="132"/>
      <c r="CO5552" s="137"/>
      <c r="CP5552" s="132"/>
      <c r="CQ5552" s="137"/>
    </row>
    <row r="5553" spans="91:95">
      <c r="CM5553" s="132"/>
      <c r="CN5553" s="132"/>
      <c r="CO5553" s="137"/>
      <c r="CP5553" s="132"/>
      <c r="CQ5553" s="137"/>
    </row>
    <row r="5554" spans="91:95">
      <c r="CM5554" s="132"/>
      <c r="CN5554" s="132"/>
      <c r="CO5554" s="137"/>
      <c r="CP5554" s="132"/>
      <c r="CQ5554" s="137"/>
    </row>
    <row r="5555" spans="91:95">
      <c r="CM5555" s="132"/>
      <c r="CN5555" s="132"/>
      <c r="CO5555" s="137"/>
      <c r="CP5555" s="132"/>
      <c r="CQ5555" s="137"/>
    </row>
    <row r="5556" spans="91:95">
      <c r="CM5556" s="132"/>
      <c r="CN5556" s="132"/>
      <c r="CO5556" s="137"/>
      <c r="CP5556" s="132"/>
      <c r="CQ5556" s="137"/>
    </row>
    <row r="5557" spans="91:95">
      <c r="CM5557" s="132"/>
      <c r="CN5557" s="132"/>
      <c r="CO5557" s="137"/>
      <c r="CP5557" s="132"/>
      <c r="CQ5557" s="137"/>
    </row>
    <row r="5558" spans="91:95">
      <c r="CM5558" s="132"/>
      <c r="CN5558" s="132"/>
      <c r="CO5558" s="137"/>
      <c r="CP5558" s="132"/>
      <c r="CQ5558" s="137"/>
    </row>
    <row r="5559" spans="91:95">
      <c r="CM5559" s="132"/>
      <c r="CN5559" s="132"/>
      <c r="CO5559" s="137"/>
      <c r="CP5559" s="132"/>
      <c r="CQ5559" s="137"/>
    </row>
    <row r="5560" spans="91:95">
      <c r="CM5560" s="132"/>
      <c r="CN5560" s="132"/>
      <c r="CO5560" s="137"/>
      <c r="CP5560" s="132"/>
      <c r="CQ5560" s="137"/>
    </row>
    <row r="5561" spans="91:95">
      <c r="CM5561" s="132"/>
      <c r="CN5561" s="132"/>
      <c r="CO5561" s="137"/>
      <c r="CP5561" s="132"/>
      <c r="CQ5561" s="137"/>
    </row>
    <row r="5562" spans="91:95">
      <c r="CM5562" s="132"/>
      <c r="CN5562" s="132"/>
      <c r="CO5562" s="137"/>
      <c r="CP5562" s="132"/>
      <c r="CQ5562" s="137"/>
    </row>
    <row r="5563" spans="91:95">
      <c r="CM5563" s="132"/>
      <c r="CN5563" s="132"/>
      <c r="CO5563" s="137"/>
      <c r="CP5563" s="132"/>
      <c r="CQ5563" s="137"/>
    </row>
    <row r="5564" spans="91:95">
      <c r="CM5564" s="132"/>
      <c r="CN5564" s="132"/>
      <c r="CO5564" s="137"/>
      <c r="CP5564" s="132"/>
      <c r="CQ5564" s="137"/>
    </row>
    <row r="5565" spans="91:95">
      <c r="CM5565" s="132"/>
      <c r="CN5565" s="132"/>
      <c r="CO5565" s="137"/>
      <c r="CP5565" s="132"/>
      <c r="CQ5565" s="137"/>
    </row>
    <row r="5566" spans="91:95">
      <c r="CM5566" s="132"/>
      <c r="CN5566" s="132"/>
      <c r="CO5566" s="137"/>
      <c r="CP5566" s="132"/>
      <c r="CQ5566" s="137"/>
    </row>
    <row r="5567" spans="91:95">
      <c r="CM5567" s="132"/>
      <c r="CN5567" s="132"/>
      <c r="CO5567" s="137"/>
      <c r="CP5567" s="132"/>
      <c r="CQ5567" s="137"/>
    </row>
    <row r="5568" spans="91:95">
      <c r="CM5568" s="132"/>
      <c r="CN5568" s="132"/>
      <c r="CO5568" s="137"/>
      <c r="CP5568" s="132"/>
      <c r="CQ5568" s="137"/>
    </row>
    <row r="5569" spans="91:95">
      <c r="CM5569" s="132"/>
      <c r="CN5569" s="132"/>
      <c r="CO5569" s="137"/>
      <c r="CP5569" s="132"/>
      <c r="CQ5569" s="137"/>
    </row>
    <row r="5570" spans="91:95">
      <c r="CM5570" s="132"/>
      <c r="CN5570" s="132"/>
      <c r="CO5570" s="137"/>
      <c r="CP5570" s="132"/>
      <c r="CQ5570" s="137"/>
    </row>
    <row r="5571" spans="91:95">
      <c r="CM5571" s="132"/>
      <c r="CN5571" s="132"/>
      <c r="CO5571" s="137"/>
      <c r="CP5571" s="132"/>
      <c r="CQ5571" s="137"/>
    </row>
    <row r="5572" spans="91:95">
      <c r="CM5572" s="132"/>
      <c r="CN5572" s="132"/>
      <c r="CO5572" s="137"/>
      <c r="CP5572" s="132"/>
      <c r="CQ5572" s="137"/>
    </row>
    <row r="5573" spans="91:95">
      <c r="CM5573" s="132"/>
      <c r="CN5573" s="132"/>
      <c r="CO5573" s="137"/>
      <c r="CP5573" s="132"/>
      <c r="CQ5573" s="137"/>
    </row>
    <row r="5574" spans="91:95">
      <c r="CM5574" s="132"/>
      <c r="CN5574" s="132"/>
      <c r="CO5574" s="137"/>
      <c r="CP5574" s="132"/>
      <c r="CQ5574" s="137"/>
    </row>
  </sheetData>
  <sheetProtection algorithmName="SHA-512" hashValue="PA1HKgrq5qm9pahfrHddNvKawv5Vs/vCoHO35Ye3jGllqLizLZEYoCoWLcorh0ZCB2ia5S2gm8Gj3kccrNC+1g==" saltValue="fyAYTtc6YFRuvr7D4mOsSw==" spinCount="100000" sheet="1" objects="1" scenarios="1" selectLockedCells="1" selectUnlockedCells="1"/>
  <sortState xmlns:xlrd2="http://schemas.microsoft.com/office/spreadsheetml/2017/richdata2" ref="AB2:AB23">
    <sortCondition ref="AB2:AB23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060F55D5E5D84BB752F44D2FB4D6AE" ma:contentTypeVersion="17" ma:contentTypeDescription="Crie um novo documento." ma:contentTypeScope="" ma:versionID="cc72b09dd543fe6c1ecb8a8521bb8de7">
  <xsd:schema xmlns:xsd="http://www.w3.org/2001/XMLSchema" xmlns:xs="http://www.w3.org/2001/XMLSchema" xmlns:p="http://schemas.microsoft.com/office/2006/metadata/properties" xmlns:ns1="http://schemas.microsoft.com/sharepoint/v3" xmlns:ns2="5944f223-923a-4931-8d99-b3238f2dce86" xmlns:ns3="04e90cdd-4795-421a-9a00-97aceb5a0bd0" targetNamespace="http://schemas.microsoft.com/office/2006/metadata/properties" ma:root="true" ma:fieldsID="41bdd3539f81402cee6eb84fe12fcd26" ns1:_="" ns2:_="" ns3:_="">
    <xsd:import namespace="http://schemas.microsoft.com/sharepoint/v3"/>
    <xsd:import namespace="5944f223-923a-4931-8d99-b3238f2dce86"/>
    <xsd:import namespace="04e90cdd-4795-421a-9a00-97aceb5a0bd0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4f223-923a-4931-8d99-b3238f2dce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Marcações de imagem" ma:readOnly="false" ma:fieldId="{5cf76f15-5ced-4ddc-b409-7134ff3c332f}" ma:taxonomyMulti="true" ma:sspId="45dd6dcc-44c8-4e8c-814f-e99bce23ae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e90cdd-4795-421a-9a00-97aceb5a0bd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6bd8e31c-ab65-4965-b316-add72ddfa931}" ma:internalName="TaxCatchAll" ma:showField="CatchAllData" ma:web="04e90cdd-4795-421a-9a00-97aceb5a0b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944f223-923a-4931-8d99-b3238f2dce86">
      <Terms xmlns="http://schemas.microsoft.com/office/infopath/2007/PartnerControls"/>
    </lcf76f155ced4ddcb4097134ff3c332f>
    <TaxCatchAll xmlns="04e90cdd-4795-421a-9a00-97aceb5a0bd0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643A22-5848-4A4C-A197-4EFDB9895DAF}"/>
</file>

<file path=customXml/itemProps2.xml><?xml version="1.0" encoding="utf-8"?>
<ds:datastoreItem xmlns:ds="http://schemas.openxmlformats.org/officeDocument/2006/customXml" ds:itemID="{32E803EF-1C01-4B77-90B4-741350D8F2D6}"/>
</file>

<file path=customXml/itemProps3.xml><?xml version="1.0" encoding="utf-8"?>
<ds:datastoreItem xmlns:ds="http://schemas.openxmlformats.org/officeDocument/2006/customXml" ds:itemID="{ED55E208-EDAB-49DB-8BCC-852ECE9CD4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Oliveira Teixeira</dc:creator>
  <cp:keywords/>
  <dc:description/>
  <cp:lastModifiedBy>Simone de Vargas Souza</cp:lastModifiedBy>
  <cp:revision/>
  <dcterms:created xsi:type="dcterms:W3CDTF">2015-06-05T18:19:34Z</dcterms:created>
  <dcterms:modified xsi:type="dcterms:W3CDTF">2024-06-12T16:53:03Z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0x01010050B9EA8355E5F6458A6086DB6FAC7713</vt:lpwstr>
  </property>
  <property fmtid="{D5CDD505-2E9C-101B-9397-08002B2CF9AE}" pid="3" name="MediaServiceImageTags">
    <vt:lpwstr/>
  </property>
  <property fmtid="{D5CDD505-2E9C-101B-9397-08002B2CF9AE}" pid="4" name="MSIP_Label_1ba22eba-d59e-42ba-acb9-085eb1026b66_Enabled">
    <vt:lpwstr>true</vt:lpwstr>
  </property>
  <property fmtid="{D5CDD505-2E9C-101B-9397-08002B2CF9AE}" pid="5" name="MSIP_Label_1ba22eba-d59e-42ba-acb9-085eb1026b66_SetDate">
    <vt:lpwstr>2023-04-12T16:50:59Z</vt:lpwstr>
  </property>
  <property fmtid="{D5CDD505-2E9C-101B-9397-08002B2CF9AE}" pid="6" name="MSIP_Label_1ba22eba-d59e-42ba-acb9-085eb1026b66_Method">
    <vt:lpwstr>Privileged</vt:lpwstr>
  </property>
  <property fmtid="{D5CDD505-2E9C-101B-9397-08002B2CF9AE}" pid="7" name="MSIP_Label_1ba22eba-d59e-42ba-acb9-085eb1026b66_Name">
    <vt:lpwstr>1ba22eba-d59e-42ba-acb9-085eb1026b66</vt:lpwstr>
  </property>
  <property fmtid="{D5CDD505-2E9C-101B-9397-08002B2CF9AE}" pid="8" name="MSIP_Label_1ba22eba-d59e-42ba-acb9-085eb1026b66_SiteId">
    <vt:lpwstr>ea0c2907-38d2-4181-8750-b0b190b60443</vt:lpwstr>
  </property>
  <property fmtid="{D5CDD505-2E9C-101B-9397-08002B2CF9AE}" pid="9" name="MSIP_Label_1ba22eba-d59e-42ba-acb9-085eb1026b66_ActionId">
    <vt:lpwstr>78735443-69bb-4dcd-9314-1487c5560bb4</vt:lpwstr>
  </property>
  <property fmtid="{D5CDD505-2E9C-101B-9397-08002B2CF9AE}" pid="10" name="MSIP_Label_1ba22eba-d59e-42ba-acb9-085eb1026b66_ContentBits">
    <vt:lpwstr>1</vt:lpwstr>
  </property>
</Properties>
</file>